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/>
  </bookViews>
  <sheets>
    <sheet name="Daten" sheetId="1" r:id="rId1"/>
    <sheet name="Zusammenführung" sheetId="9" r:id="rId2"/>
    <sheet name="Vergleich" sheetId="10" r:id="rId3"/>
    <sheet name="Verteilung (MW)" sheetId="11" r:id="rId4"/>
    <sheet name="Stärken" sheetId="12" r:id="rId5"/>
  </sheets>
  <definedNames>
    <definedName name="_xlnm._FilterDatabase" localSheetId="0" hidden="1">Daten!$A$1:$D$2802</definedName>
  </definedNames>
  <calcPr calcId="152511"/>
</workbook>
</file>

<file path=xl/calcChain.xml><?xml version="1.0" encoding="utf-8"?>
<calcChain xmlns="http://schemas.openxmlformats.org/spreadsheetml/2006/main">
  <c r="AE117" i="9" l="1"/>
  <c r="AE116" i="9" s="1"/>
  <c r="AE115" i="9" s="1"/>
  <c r="AE114" i="9" s="1"/>
  <c r="AE113" i="9" s="1"/>
  <c r="AE112" i="9" s="1"/>
  <c r="AE111" i="9" s="1"/>
  <c r="AE110" i="9" s="1"/>
  <c r="AE109" i="9" s="1"/>
  <c r="AE108" i="9" s="1"/>
  <c r="AE107" i="9" s="1"/>
  <c r="AE106" i="9" s="1"/>
  <c r="AE105" i="9" s="1"/>
  <c r="AE104" i="9" s="1"/>
  <c r="AE103" i="9" s="1"/>
  <c r="AE102" i="9" s="1"/>
  <c r="AE101" i="9" s="1"/>
  <c r="AE100" i="9" s="1"/>
  <c r="AE99" i="9" s="1"/>
  <c r="AE98" i="9" s="1"/>
  <c r="AE97" i="9" s="1"/>
  <c r="AE96" i="9" s="1"/>
  <c r="AE95" i="9" s="1"/>
  <c r="AE94" i="9" s="1"/>
  <c r="AE93" i="9" s="1"/>
  <c r="AE92" i="9" s="1"/>
  <c r="AE91" i="9" s="1"/>
  <c r="AE90" i="9" s="1"/>
  <c r="AE89" i="9" s="1"/>
  <c r="AE88" i="9" s="1"/>
  <c r="AE87" i="9" s="1"/>
  <c r="AE86" i="9" s="1"/>
  <c r="AE85" i="9" s="1"/>
  <c r="AE84" i="9" s="1"/>
  <c r="AE83" i="9" s="1"/>
  <c r="AE82" i="9" s="1"/>
  <c r="AE81" i="9" s="1"/>
  <c r="AE80" i="9" s="1"/>
  <c r="AE79" i="9" s="1"/>
  <c r="AE78" i="9" s="1"/>
  <c r="AE77" i="9" s="1"/>
  <c r="AE76" i="9" s="1"/>
  <c r="AE75" i="9" s="1"/>
  <c r="AE74" i="9" s="1"/>
  <c r="AE73" i="9" s="1"/>
  <c r="AE72" i="9" s="1"/>
  <c r="AE71" i="9" s="1"/>
  <c r="AE70" i="9" s="1"/>
  <c r="AE69" i="9" s="1"/>
  <c r="AE68" i="9" s="1"/>
  <c r="AE67" i="9" s="1"/>
  <c r="AE66" i="9" s="1"/>
  <c r="AE65" i="9" s="1"/>
  <c r="AE64" i="9" s="1"/>
  <c r="AE63" i="9" s="1"/>
  <c r="AE62" i="9" s="1"/>
  <c r="AE61" i="9" s="1"/>
  <c r="AE60" i="9" s="1"/>
  <c r="AE59" i="9" s="1"/>
  <c r="AE58" i="9" s="1"/>
  <c r="AE57" i="9" s="1"/>
  <c r="AE56" i="9" s="1"/>
  <c r="AE55" i="9" s="1"/>
  <c r="AE54" i="9" s="1"/>
  <c r="AE53" i="9" s="1"/>
  <c r="AE52" i="9" s="1"/>
  <c r="AE51" i="9" s="1"/>
  <c r="AE50" i="9" s="1"/>
  <c r="AE49" i="9" s="1"/>
  <c r="AE48" i="9" s="1"/>
  <c r="AE47" i="9" s="1"/>
  <c r="AE46" i="9" s="1"/>
  <c r="AE45" i="9" s="1"/>
  <c r="AE44" i="9" s="1"/>
  <c r="AE43" i="9" s="1"/>
  <c r="AE42" i="9" s="1"/>
  <c r="AE41" i="9" s="1"/>
  <c r="AE40" i="9" s="1"/>
  <c r="AE39" i="9" s="1"/>
  <c r="AE38" i="9" s="1"/>
  <c r="AE37" i="9" s="1"/>
  <c r="AE36" i="9" s="1"/>
  <c r="AE35" i="9" s="1"/>
  <c r="AE34" i="9" s="1"/>
  <c r="AE33" i="9" s="1"/>
  <c r="AE32" i="9" s="1"/>
  <c r="AE31" i="9" s="1"/>
  <c r="AE30" i="9" s="1"/>
  <c r="AE29" i="9" s="1"/>
  <c r="AE28" i="9" s="1"/>
  <c r="AE27" i="9" s="1"/>
  <c r="AE26" i="9" s="1"/>
  <c r="AE25" i="9" s="1"/>
  <c r="AE24" i="9" s="1"/>
  <c r="AE23" i="9" s="1"/>
  <c r="AE22" i="9" s="1"/>
  <c r="AE21" i="9" s="1"/>
  <c r="AE20" i="9" s="1"/>
  <c r="AE19" i="9" s="1"/>
  <c r="AE18" i="9" s="1"/>
  <c r="AE17" i="9" s="1"/>
  <c r="AE16" i="9" s="1"/>
  <c r="AE15" i="9" s="1"/>
  <c r="AE14" i="9" s="1"/>
  <c r="AE13" i="9" s="1"/>
  <c r="AE12" i="9" s="1"/>
  <c r="AE11" i="9" s="1"/>
  <c r="AE10" i="9" s="1"/>
  <c r="AE9" i="9" s="1"/>
  <c r="AE8" i="9" s="1"/>
  <c r="M39" i="10"/>
  <c r="M40" i="10"/>
  <c r="M41" i="10"/>
  <c r="M42" i="10"/>
  <c r="M43" i="10"/>
  <c r="M44" i="10"/>
  <c r="M45" i="10"/>
  <c r="M38" i="10"/>
  <c r="N99" i="9"/>
  <c r="N100" i="9"/>
  <c r="N101" i="9" s="1"/>
  <c r="N102" i="9" s="1"/>
  <c r="N103" i="9" s="1"/>
  <c r="N104" i="9" s="1"/>
  <c r="N105" i="9" s="1"/>
  <c r="N98" i="9"/>
  <c r="N92" i="9"/>
  <c r="N93" i="9"/>
  <c r="N94" i="9" s="1"/>
  <c r="N95" i="9" s="1"/>
  <c r="N96" i="9" s="1"/>
  <c r="N91" i="9"/>
  <c r="N78" i="9"/>
  <c r="N79" i="9"/>
  <c r="N80" i="9" s="1"/>
  <c r="N81" i="9" s="1"/>
  <c r="N82" i="9" s="1"/>
  <c r="N83" i="9" s="1"/>
  <c r="N84" i="9" s="1"/>
  <c r="N85" i="9" s="1"/>
  <c r="N86" i="9" s="1"/>
  <c r="N87" i="9" s="1"/>
  <c r="N88" i="9" s="1"/>
  <c r="N89" i="9" s="1"/>
  <c r="N77" i="9"/>
  <c r="N64" i="9"/>
  <c r="N65" i="9"/>
  <c r="N66" i="9" s="1"/>
  <c r="N67" i="9" s="1"/>
  <c r="N68" i="9" s="1"/>
  <c r="N69" i="9" s="1"/>
  <c r="N70" i="9" s="1"/>
  <c r="N71" i="9" s="1"/>
  <c r="N72" i="9" s="1"/>
  <c r="N73" i="9" s="1"/>
  <c r="N74" i="9" s="1"/>
  <c r="N75" i="9" s="1"/>
  <c r="N63" i="9"/>
  <c r="N50" i="9"/>
  <c r="N51" i="9" s="1"/>
  <c r="N52" i="9" s="1"/>
  <c r="N53" i="9" s="1"/>
  <c r="N54" i="9" s="1"/>
  <c r="N55" i="9" s="1"/>
  <c r="N56" i="9" s="1"/>
  <c r="N57" i="9" s="1"/>
  <c r="N58" i="9" s="1"/>
  <c r="N59" i="9" s="1"/>
  <c r="N60" i="9" s="1"/>
  <c r="N61" i="9" s="1"/>
  <c r="N49" i="9"/>
  <c r="N33" i="9"/>
  <c r="N21" i="9"/>
  <c r="N36" i="9"/>
  <c r="N37" i="9"/>
  <c r="N38" i="9" s="1"/>
  <c r="N39" i="9" s="1"/>
  <c r="N40" i="9" s="1"/>
  <c r="N41" i="9" s="1"/>
  <c r="N42" i="9" s="1"/>
  <c r="N43" i="9" s="1"/>
  <c r="N44" i="9" s="1"/>
  <c r="N45" i="9" s="1"/>
  <c r="N46" i="9" s="1"/>
  <c r="N47" i="9" s="1"/>
  <c r="N35" i="9"/>
  <c r="N22" i="9"/>
  <c r="N23" i="9" s="1"/>
  <c r="N24" i="9" s="1"/>
  <c r="N25" i="9" s="1"/>
  <c r="N26" i="9" s="1"/>
  <c r="N27" i="9" s="1"/>
  <c r="N28" i="9" s="1"/>
  <c r="N29" i="9" s="1"/>
  <c r="N30" i="9" s="1"/>
  <c r="N31" i="9" s="1"/>
  <c r="N32" i="9" s="1"/>
  <c r="N15" i="9"/>
  <c r="N16" i="9"/>
  <c r="N17" i="9" s="1"/>
  <c r="N18" i="9" s="1"/>
  <c r="N19" i="9" s="1"/>
  <c r="N14" i="9"/>
  <c r="N8" i="9"/>
  <c r="N9" i="9" s="1"/>
  <c r="N10" i="9" s="1"/>
  <c r="N11" i="9" s="1"/>
  <c r="N12" i="9" s="1"/>
  <c r="N7" i="9"/>
  <c r="L39" i="10"/>
  <c r="L40" i="10"/>
  <c r="L41" i="10"/>
  <c r="L42" i="10"/>
  <c r="L43" i="10"/>
  <c r="L44" i="10"/>
  <c r="L45" i="10"/>
  <c r="L38" i="10"/>
  <c r="S53" i="9"/>
  <c r="T53" i="9"/>
  <c r="U53" i="9"/>
  <c r="S54" i="9"/>
  <c r="T54" i="9"/>
  <c r="U54" i="9"/>
  <c r="S55" i="9" l="1"/>
  <c r="T55" i="9"/>
  <c r="U55" i="9"/>
  <c r="S56" i="9" l="1"/>
  <c r="T56" i="9"/>
  <c r="U56" i="9"/>
  <c r="S57" i="9" l="1"/>
  <c r="T57" i="9"/>
  <c r="U57" i="9"/>
  <c r="S58" i="9" l="1"/>
  <c r="T58" i="9"/>
  <c r="U58" i="9"/>
  <c r="S59" i="9" l="1"/>
  <c r="T59" i="9"/>
  <c r="U59" i="9"/>
  <c r="S60" i="9" l="1"/>
  <c r="T60" i="9"/>
  <c r="U60" i="9"/>
  <c r="S61" i="9" l="1"/>
  <c r="T61" i="9"/>
  <c r="U61" i="9"/>
  <c r="S62" i="9" l="1"/>
  <c r="T62" i="9"/>
  <c r="U62" i="9"/>
  <c r="S63" i="9" l="1"/>
  <c r="T63" i="9"/>
  <c r="U63" i="9"/>
  <c r="S64" i="9" l="1"/>
  <c r="T64" i="9"/>
  <c r="U64" i="9"/>
  <c r="S65" i="9" l="1"/>
  <c r="T65" i="9"/>
  <c r="U65" i="9"/>
  <c r="S66" i="9" l="1"/>
  <c r="T66" i="9"/>
  <c r="U66" i="9"/>
  <c r="S67" i="9" l="1"/>
  <c r="T67" i="9"/>
  <c r="U67" i="9"/>
  <c r="S68" i="9" l="1"/>
  <c r="T68" i="9"/>
  <c r="U68" i="9"/>
  <c r="S69" i="9" l="1"/>
  <c r="T69" i="9"/>
  <c r="U69" i="9"/>
  <c r="S70" i="9" l="1"/>
  <c r="T70" i="9"/>
  <c r="U70" i="9"/>
  <c r="S71" i="9" l="1"/>
  <c r="T71" i="9"/>
  <c r="U71" i="9"/>
  <c r="S72" i="9" l="1"/>
  <c r="T72" i="9"/>
  <c r="U72" i="9"/>
  <c r="S73" i="9" l="1"/>
  <c r="T73" i="9"/>
  <c r="U73" i="9"/>
  <c r="S74" i="9" l="1"/>
  <c r="T74" i="9"/>
  <c r="U74" i="9"/>
  <c r="S75" i="9" l="1"/>
  <c r="T75" i="9"/>
  <c r="U75" i="9"/>
  <c r="S76" i="9" l="1"/>
  <c r="T76" i="9"/>
  <c r="U76" i="9"/>
  <c r="S77" i="9" l="1"/>
  <c r="T77" i="9"/>
  <c r="U77" i="9"/>
  <c r="S78" i="9" l="1"/>
  <c r="T78" i="9"/>
  <c r="U78" i="9"/>
  <c r="S79" i="9" l="1"/>
  <c r="T79" i="9"/>
  <c r="U79" i="9"/>
  <c r="S80" i="9" l="1"/>
  <c r="T80" i="9"/>
  <c r="U80" i="9"/>
  <c r="S81" i="9" l="1"/>
  <c r="T81" i="9"/>
  <c r="U81" i="9"/>
  <c r="S82" i="9" l="1"/>
  <c r="T82" i="9"/>
  <c r="U82" i="9"/>
  <c r="S83" i="9" l="1"/>
  <c r="T83" i="9"/>
  <c r="U83" i="9"/>
  <c r="S84" i="9" l="1"/>
  <c r="T84" i="9"/>
  <c r="U84" i="9"/>
  <c r="S85" i="9" l="1"/>
  <c r="T85" i="9"/>
  <c r="U85" i="9"/>
  <c r="S86" i="9" l="1"/>
  <c r="T86" i="9"/>
  <c r="U86" i="9"/>
  <c r="S87" i="9" l="1"/>
  <c r="T87" i="9"/>
  <c r="U87" i="9"/>
  <c r="S88" i="9" l="1"/>
  <c r="T88" i="9"/>
  <c r="U88" i="9"/>
  <c r="S89" i="9" l="1"/>
  <c r="T89" i="9"/>
  <c r="U89" i="9"/>
  <c r="S90" i="9" l="1"/>
  <c r="T90" i="9"/>
  <c r="U90" i="9"/>
  <c r="S91" i="9" l="1"/>
  <c r="T91" i="9"/>
  <c r="U91" i="9"/>
  <c r="S92" i="9" l="1"/>
  <c r="T92" i="9"/>
  <c r="U92" i="9"/>
  <c r="S93" i="9" l="1"/>
  <c r="T93" i="9"/>
  <c r="U93" i="9"/>
  <c r="S94" i="9" l="1"/>
  <c r="T94" i="9"/>
  <c r="U94" i="9"/>
  <c r="S95" i="9" l="1"/>
  <c r="T95" i="9"/>
  <c r="U95" i="9"/>
  <c r="S96" i="9" l="1"/>
  <c r="T96" i="9"/>
  <c r="U96" i="9"/>
  <c r="S97" i="9" l="1"/>
  <c r="T97" i="9"/>
  <c r="U97" i="9"/>
  <c r="S98" i="9" l="1"/>
  <c r="T98" i="9"/>
  <c r="U98" i="9"/>
  <c r="S99" i="9" l="1"/>
  <c r="T99" i="9"/>
  <c r="U99" i="9"/>
  <c r="S100" i="9" l="1"/>
  <c r="T100" i="9"/>
  <c r="U100" i="9"/>
  <c r="S101" i="9" l="1"/>
  <c r="T101" i="9"/>
  <c r="U101" i="9"/>
  <c r="S102" i="9" l="1"/>
  <c r="T102" i="9"/>
  <c r="U102" i="9"/>
  <c r="S103" i="9" l="1"/>
  <c r="T103" i="9"/>
  <c r="U103" i="9"/>
  <c r="S104" i="9" l="1"/>
  <c r="T104" i="9"/>
  <c r="U104" i="9"/>
  <c r="S105" i="9" l="1"/>
  <c r="T105" i="9"/>
  <c r="U105" i="9"/>
  <c r="S106" i="9" l="1"/>
  <c r="T106" i="9"/>
  <c r="U106" i="9"/>
  <c r="B23" i="10" l="1" a="1"/>
  <c r="B23" i="10" s="1"/>
  <c r="B26" i="10" a="1"/>
  <c r="B26" i="10" s="1"/>
  <c r="B32" i="10" a="1"/>
  <c r="B32" i="10" s="1"/>
  <c r="C32" i="10" a="1"/>
  <c r="C32" i="10" s="1"/>
  <c r="D32" i="10"/>
  <c r="E32" i="10" a="1"/>
  <c r="E32" i="10" s="1"/>
  <c r="B33" i="10" a="1"/>
  <c r="B33" i="10" s="1"/>
  <c r="C33" i="10" a="1"/>
  <c r="C33" i="10" s="1"/>
  <c r="D33" i="10"/>
  <c r="E33" i="10" a="1"/>
  <c r="E33" i="10" s="1"/>
  <c r="F33" i="10" s="1"/>
  <c r="B34" i="10" a="1"/>
  <c r="B34" i="10" s="1"/>
  <c r="C34" i="10" a="1"/>
  <c r="C34" i="10" s="1"/>
  <c r="D34" i="10"/>
  <c r="E34" i="10" a="1"/>
  <c r="E34" i="10" s="1"/>
  <c r="B35" i="10" a="1"/>
  <c r="B35" i="10" s="1"/>
  <c r="C35" i="10" a="1"/>
  <c r="C35" i="10" s="1"/>
  <c r="D35" i="10"/>
  <c r="E35" i="10" a="1"/>
  <c r="E35" i="10" s="1"/>
  <c r="B36" i="10" a="1"/>
  <c r="B36" i="10" s="1"/>
  <c r="C36" i="10" a="1"/>
  <c r="C36" i="10" s="1"/>
  <c r="D36" i="10"/>
  <c r="E36" i="10" a="1"/>
  <c r="E36" i="10" s="1"/>
  <c r="B37" i="10" a="1"/>
  <c r="B37" i="10" s="1"/>
  <c r="C37" i="10" a="1"/>
  <c r="C37" i="10" s="1"/>
  <c r="D37" i="10"/>
  <c r="E37" i="10" a="1"/>
  <c r="E37" i="10" s="1"/>
  <c r="B38" i="10" a="1"/>
  <c r="B38" i="10" s="1"/>
  <c r="C38" i="10" a="1"/>
  <c r="C38" i="10" s="1"/>
  <c r="D38" i="10"/>
  <c r="E38" i="10" a="1"/>
  <c r="E38" i="10" s="1"/>
  <c r="B39" i="10" a="1"/>
  <c r="B39" i="10" s="1"/>
  <c r="C39" i="10" a="1"/>
  <c r="C39" i="10" s="1"/>
  <c r="D39" i="10"/>
  <c r="E39" i="10" a="1"/>
  <c r="E39" i="10" s="1"/>
  <c r="B40" i="10" a="1"/>
  <c r="B40" i="10" s="1"/>
  <c r="C40" i="10" a="1"/>
  <c r="C40" i="10" s="1"/>
  <c r="D40" i="10"/>
  <c r="E40" i="10" a="1"/>
  <c r="E40" i="10" s="1"/>
  <c r="B41" i="10" a="1"/>
  <c r="B41" i="10" s="1"/>
  <c r="C41" i="10" a="1"/>
  <c r="C41" i="10" s="1"/>
  <c r="D41" i="10"/>
  <c r="E41" i="10" a="1"/>
  <c r="E41" i="10" s="1"/>
  <c r="B42" i="10" a="1"/>
  <c r="B42" i="10" s="1"/>
  <c r="C42" i="10" a="1"/>
  <c r="C42" i="10" s="1"/>
  <c r="D42" i="10"/>
  <c r="E42" i="10" a="1"/>
  <c r="E42" i="10" s="1"/>
  <c r="B43" i="10" a="1"/>
  <c r="B43" i="10" s="1"/>
  <c r="C43" i="10" a="1"/>
  <c r="C43" i="10" s="1"/>
  <c r="D43" i="10"/>
  <c r="E43" i="10" a="1"/>
  <c r="E43" i="10" s="1"/>
  <c r="B44" i="10" a="1"/>
  <c r="B44" i="10" s="1"/>
  <c r="C44" i="10" a="1"/>
  <c r="C44" i="10" s="1"/>
  <c r="D44" i="10"/>
  <c r="E44" i="10" a="1"/>
  <c r="E44" i="10" s="1"/>
  <c r="C23" i="10" a="1"/>
  <c r="C23" i="10" s="1"/>
  <c r="D23" i="10"/>
  <c r="E23" i="10" a="1"/>
  <c r="E23" i="10" s="1"/>
  <c r="B24" i="10" a="1"/>
  <c r="B24" i="10" s="1"/>
  <c r="C24" i="10" a="1"/>
  <c r="C24" i="10" s="1"/>
  <c r="D24" i="10"/>
  <c r="E24" i="10" a="1"/>
  <c r="E24" i="10" s="1"/>
  <c r="B25" i="10" a="1"/>
  <c r="B25" i="10" s="1"/>
  <c r="C25" i="10" a="1"/>
  <c r="C25" i="10" s="1"/>
  <c r="D25" i="10"/>
  <c r="E25" i="10" a="1"/>
  <c r="E25" i="10" s="1"/>
  <c r="C26" i="10" a="1"/>
  <c r="C26" i="10" s="1"/>
  <c r="D26" i="10"/>
  <c r="E26" i="10" a="1"/>
  <c r="E26" i="10" s="1"/>
  <c r="B27" i="10" a="1"/>
  <c r="B27" i="10" s="1"/>
  <c r="C27" i="10" a="1"/>
  <c r="C27" i="10" s="1"/>
  <c r="D27" i="10"/>
  <c r="E27" i="10" a="1"/>
  <c r="E27" i="10" s="1"/>
  <c r="B28" i="10" a="1"/>
  <c r="B28" i="10" s="1"/>
  <c r="C28" i="10" a="1"/>
  <c r="C28" i="10" s="1"/>
  <c r="D28" i="10"/>
  <c r="E28" i="10" a="1"/>
  <c r="E28" i="10" s="1"/>
  <c r="E31" i="10" a="1"/>
  <c r="E31" i="10" s="1"/>
  <c r="D31" i="10"/>
  <c r="C31" i="10" a="1"/>
  <c r="C31" i="10" s="1"/>
  <c r="B31" i="10" a="1"/>
  <c r="B31" i="10" s="1"/>
  <c r="E22" i="10" a="1"/>
  <c r="E22" i="10" s="1"/>
  <c r="D22" i="10"/>
  <c r="C22" i="10" a="1"/>
  <c r="C22" i="10" s="1"/>
  <c r="B22" i="10" a="1"/>
  <c r="B22" i="10" s="1"/>
  <c r="B15" i="10" a="1"/>
  <c r="B15" i="10" s="1"/>
  <c r="C15" i="10" a="1"/>
  <c r="C15" i="10" s="1"/>
  <c r="D15" i="10"/>
  <c r="E15" i="10" a="1"/>
  <c r="E15" i="10" s="1"/>
  <c r="B16" i="10" a="1"/>
  <c r="B16" i="10" s="1"/>
  <c r="C16" i="10" a="1"/>
  <c r="C16" i="10" s="1"/>
  <c r="D16" i="10"/>
  <c r="E16" i="10" a="1"/>
  <c r="E16" i="10" s="1"/>
  <c r="B17" i="10" a="1"/>
  <c r="B17" i="10" s="1"/>
  <c r="C17" i="10" a="1"/>
  <c r="C17" i="10" s="1"/>
  <c r="D17" i="10"/>
  <c r="E17" i="10" a="1"/>
  <c r="E17" i="10" s="1"/>
  <c r="B18" i="10" a="1"/>
  <c r="B18" i="10" s="1"/>
  <c r="C18" i="10" a="1"/>
  <c r="C18" i="10" s="1"/>
  <c r="D18" i="10"/>
  <c r="E18" i="10" a="1"/>
  <c r="E18" i="10" s="1"/>
  <c r="B19" i="10" a="1"/>
  <c r="B19" i="10" s="1"/>
  <c r="C19" i="10" a="1"/>
  <c r="C19" i="10" s="1"/>
  <c r="D19" i="10"/>
  <c r="E19" i="10" a="1"/>
  <c r="E19" i="10" s="1"/>
  <c r="E14" i="10" a="1"/>
  <c r="E14" i="10" s="1"/>
  <c r="D14" i="10"/>
  <c r="C14" i="10" a="1"/>
  <c r="C14" i="10" s="1"/>
  <c r="B14" i="10" a="1"/>
  <c r="B14" i="10" s="1"/>
  <c r="E3" i="10" a="1"/>
  <c r="E3" i="10" s="1"/>
  <c r="E4" i="10" a="1"/>
  <c r="E4" i="10" s="1"/>
  <c r="E5" i="10" a="1"/>
  <c r="E5" i="10" s="1"/>
  <c r="E6" i="10" a="1"/>
  <c r="E6" i="10" s="1"/>
  <c r="E7" i="10" a="1"/>
  <c r="E7" i="10" s="1"/>
  <c r="E8" i="10" a="1"/>
  <c r="E8" i="10" s="1"/>
  <c r="E9" i="10" a="1"/>
  <c r="E9" i="10" s="1"/>
  <c r="E10" i="10" a="1"/>
  <c r="E10" i="10" s="1"/>
  <c r="E11" i="10" a="1"/>
  <c r="E11" i="10" s="1"/>
  <c r="E2" i="10" a="1"/>
  <c r="E2" i="10" s="1"/>
  <c r="D3" i="10"/>
  <c r="D4" i="10"/>
  <c r="D5" i="10"/>
  <c r="D6" i="10"/>
  <c r="D7" i="10"/>
  <c r="D8" i="10"/>
  <c r="D9" i="10"/>
  <c r="D10" i="10"/>
  <c r="D11" i="10"/>
  <c r="D2" i="10"/>
  <c r="C3" i="10" a="1"/>
  <c r="C3" i="10" s="1"/>
  <c r="C4" i="10" a="1"/>
  <c r="C4" i="10" s="1"/>
  <c r="C5" i="10" a="1"/>
  <c r="C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2" i="10" a="1"/>
  <c r="C2" i="10" s="1"/>
  <c r="B2" i="10" a="1"/>
  <c r="B2" i="10" s="1"/>
  <c r="B3" i="10" a="1"/>
  <c r="B3" i="10" s="1"/>
  <c r="B4" i="10" a="1"/>
  <c r="B4" i="10" s="1"/>
  <c r="B5" i="10" a="1"/>
  <c r="B5" i="10" s="1"/>
  <c r="B6" i="10" a="1"/>
  <c r="B6" i="10" s="1"/>
  <c r="B7" i="10" a="1"/>
  <c r="B7" i="10" s="1"/>
  <c r="B8" i="10" a="1"/>
  <c r="B8" i="10" s="1"/>
  <c r="B9" i="10" a="1"/>
  <c r="B9" i="10" s="1"/>
  <c r="B10" i="10" a="1"/>
  <c r="B10" i="10" s="1"/>
  <c r="B11" i="10" a="1"/>
  <c r="B11" i="10" s="1"/>
  <c r="C12" i="10" l="1"/>
  <c r="C20" i="10" s="1"/>
  <c r="C29" i="10" s="1"/>
  <c r="F6" i="10"/>
  <c r="F41" i="10"/>
  <c r="F8" i="10"/>
  <c r="F37" i="10"/>
  <c r="F44" i="10"/>
  <c r="F43" i="10"/>
  <c r="F42" i="10"/>
  <c r="F40" i="10"/>
  <c r="F39" i="10"/>
  <c r="F11" i="10"/>
  <c r="F7" i="10"/>
  <c r="F3" i="10"/>
  <c r="F36" i="10"/>
  <c r="F2" i="10"/>
  <c r="F4" i="10"/>
  <c r="F38" i="10"/>
  <c r="F9" i="10"/>
  <c r="F5" i="10"/>
  <c r="F34" i="10"/>
  <c r="B12" i="10"/>
  <c r="B20" i="10" s="1"/>
  <c r="B29" i="10" s="1"/>
  <c r="E45" i="10"/>
  <c r="D12" i="10"/>
  <c r="D20" i="10" s="1"/>
  <c r="D29" i="10" s="1"/>
  <c r="F14" i="10"/>
  <c r="F22" i="10"/>
  <c r="F35" i="10"/>
  <c r="F10" i="10"/>
  <c r="E12" i="10"/>
  <c r="E20" i="10" s="1"/>
  <c r="E29" i="10" s="1"/>
  <c r="F15" i="10"/>
  <c r="F23" i="10"/>
  <c r="F32" i="10"/>
  <c r="B45" i="10"/>
  <c r="C45" i="10"/>
  <c r="D45" i="10"/>
  <c r="F28" i="10"/>
  <c r="F27" i="10"/>
  <c r="F26" i="10"/>
  <c r="F25" i="10"/>
  <c r="F24" i="10"/>
  <c r="F31" i="10"/>
  <c r="F19" i="10"/>
  <c r="F18" i="10"/>
  <c r="F17" i="10"/>
  <c r="F16" i="10"/>
  <c r="N3" i="1" a="1"/>
  <c r="N3" i="1" s="1"/>
  <c r="O3" i="1" a="1"/>
  <c r="O3" i="1" s="1"/>
  <c r="P3" i="1"/>
  <c r="Q3" i="1" a="1"/>
  <c r="Q3" i="1" s="1"/>
  <c r="N4" i="1" a="1"/>
  <c r="N4" i="1" s="1"/>
  <c r="O4" i="1" a="1"/>
  <c r="O4" i="1" s="1"/>
  <c r="P4" i="1"/>
  <c r="Q4" i="1" a="1"/>
  <c r="Q4" i="1" s="1"/>
  <c r="N5" i="1" a="1"/>
  <c r="N5" i="1" s="1"/>
  <c r="O5" i="1" a="1"/>
  <c r="O5" i="1" s="1"/>
  <c r="P5" i="1"/>
  <c r="Q5" i="1" a="1"/>
  <c r="Q5" i="1" s="1"/>
  <c r="N6" i="1" a="1"/>
  <c r="N6" i="1" s="1"/>
  <c r="O6" i="1" a="1"/>
  <c r="O6" i="1" s="1"/>
  <c r="P6" i="1"/>
  <c r="Q6" i="1" a="1"/>
  <c r="Q6" i="1" s="1"/>
  <c r="N7" i="1" a="1"/>
  <c r="N7" i="1" s="1"/>
  <c r="O7" i="1" a="1"/>
  <c r="O7" i="1" s="1"/>
  <c r="P7" i="1"/>
  <c r="Q7" i="1" a="1"/>
  <c r="Q7" i="1" s="1"/>
  <c r="N8" i="1" a="1"/>
  <c r="N8" i="1" s="1"/>
  <c r="O8" i="1" a="1"/>
  <c r="O8" i="1" s="1"/>
  <c r="P8" i="1"/>
  <c r="Q8" i="1" a="1"/>
  <c r="Q8" i="1" s="1"/>
  <c r="N9" i="1" a="1"/>
  <c r="N9" i="1" s="1"/>
  <c r="O9" i="1" a="1"/>
  <c r="O9" i="1" s="1"/>
  <c r="P9" i="1"/>
  <c r="Q9" i="1" a="1"/>
  <c r="Q9" i="1" s="1"/>
  <c r="N10" i="1" a="1"/>
  <c r="N10" i="1" s="1"/>
  <c r="O10" i="1" a="1"/>
  <c r="O10" i="1" s="1"/>
  <c r="P10" i="1"/>
  <c r="Q10" i="1" a="1"/>
  <c r="Q10" i="1" s="1"/>
  <c r="N11" i="1" a="1"/>
  <c r="N11" i="1" s="1"/>
  <c r="O11" i="1" a="1"/>
  <c r="O11" i="1" s="1"/>
  <c r="P11" i="1"/>
  <c r="Q11" i="1" a="1"/>
  <c r="Q11" i="1" s="1"/>
  <c r="N12" i="1" a="1"/>
  <c r="N12" i="1" s="1"/>
  <c r="O12" i="1" a="1"/>
  <c r="O12" i="1" s="1"/>
  <c r="P12" i="1"/>
  <c r="Q12" i="1" a="1"/>
  <c r="Q12" i="1" s="1"/>
  <c r="N13" i="1" a="1"/>
  <c r="N13" i="1" s="1"/>
  <c r="O13" i="1" a="1"/>
  <c r="O13" i="1" s="1"/>
  <c r="P13" i="1"/>
  <c r="Q13" i="1" a="1"/>
  <c r="Q13" i="1" s="1"/>
  <c r="N14" i="1" a="1"/>
  <c r="N14" i="1" s="1"/>
  <c r="O14" i="1" a="1"/>
  <c r="O14" i="1" s="1"/>
  <c r="P14" i="1"/>
  <c r="Q14" i="1" a="1"/>
  <c r="Q14" i="1" s="1"/>
  <c r="N15" i="1" a="1"/>
  <c r="N15" i="1" s="1"/>
  <c r="O15" i="1" a="1"/>
  <c r="O15" i="1" s="1"/>
  <c r="P15" i="1"/>
  <c r="Q15" i="1" a="1"/>
  <c r="Q15" i="1" s="1"/>
  <c r="N16" i="1" a="1"/>
  <c r="N16" i="1" s="1"/>
  <c r="O16" i="1" a="1"/>
  <c r="O16" i="1" s="1"/>
  <c r="P16" i="1"/>
  <c r="Q16" i="1" a="1"/>
  <c r="Q16" i="1" s="1"/>
  <c r="N17" i="1" a="1"/>
  <c r="N17" i="1" s="1"/>
  <c r="O17" i="1" a="1"/>
  <c r="O17" i="1" s="1"/>
  <c r="P17" i="1"/>
  <c r="Q17" i="1" a="1"/>
  <c r="Q17" i="1" s="1"/>
  <c r="N18" i="1" a="1"/>
  <c r="N18" i="1" s="1"/>
  <c r="O18" i="1" a="1"/>
  <c r="O18" i="1" s="1"/>
  <c r="P18" i="1"/>
  <c r="Q18" i="1" a="1"/>
  <c r="Q18" i="1" s="1"/>
  <c r="N19" i="1" a="1"/>
  <c r="N19" i="1" s="1"/>
  <c r="O19" i="1" a="1"/>
  <c r="O19" i="1" s="1"/>
  <c r="P19" i="1"/>
  <c r="Q19" i="1" a="1"/>
  <c r="Q19" i="1" s="1"/>
  <c r="N20" i="1" a="1"/>
  <c r="N20" i="1" s="1"/>
  <c r="O20" i="1" a="1"/>
  <c r="O20" i="1" s="1"/>
  <c r="P20" i="1"/>
  <c r="Q20" i="1" a="1"/>
  <c r="Q20" i="1" s="1"/>
  <c r="N21" i="1" a="1"/>
  <c r="N21" i="1" s="1"/>
  <c r="O21" i="1" a="1"/>
  <c r="O21" i="1" s="1"/>
  <c r="P21" i="1"/>
  <c r="Q21" i="1" a="1"/>
  <c r="Q21" i="1"/>
  <c r="N22" i="1" a="1"/>
  <c r="N22" i="1" s="1"/>
  <c r="O22" i="1" a="1"/>
  <c r="O22" i="1" s="1"/>
  <c r="P22" i="1"/>
  <c r="Q22" i="1" a="1"/>
  <c r="Q22" i="1" s="1"/>
  <c r="N23" i="1" a="1"/>
  <c r="N23" i="1" s="1"/>
  <c r="O23" i="1" a="1"/>
  <c r="O23" i="1" s="1"/>
  <c r="P23" i="1"/>
  <c r="Q23" i="1" a="1"/>
  <c r="Q23" i="1" s="1"/>
  <c r="N24" i="1" a="1"/>
  <c r="N24" i="1" s="1"/>
  <c r="O24" i="1" a="1"/>
  <c r="O24" i="1" s="1"/>
  <c r="P24" i="1"/>
  <c r="Q24" i="1" a="1"/>
  <c r="Q24" i="1" s="1"/>
  <c r="N25" i="1" a="1"/>
  <c r="N25" i="1" s="1"/>
  <c r="O25" i="1" a="1"/>
  <c r="O25" i="1" s="1"/>
  <c r="P25" i="1"/>
  <c r="Q25" i="1" a="1"/>
  <c r="Q25" i="1" s="1"/>
  <c r="N26" i="1" a="1"/>
  <c r="N26" i="1" s="1"/>
  <c r="O26" i="1" a="1"/>
  <c r="O26" i="1" s="1"/>
  <c r="P26" i="1"/>
  <c r="Q26" i="1" a="1"/>
  <c r="Q26" i="1" s="1"/>
  <c r="N27" i="1" a="1"/>
  <c r="N27" i="1"/>
  <c r="O27" i="1" a="1"/>
  <c r="O27" i="1" s="1"/>
  <c r="P27" i="1"/>
  <c r="Q27" i="1" a="1"/>
  <c r="Q27" i="1" s="1"/>
  <c r="N28" i="1" a="1"/>
  <c r="N28" i="1" s="1"/>
  <c r="O28" i="1" a="1"/>
  <c r="O28" i="1" s="1"/>
  <c r="P28" i="1"/>
  <c r="Q28" i="1" a="1"/>
  <c r="Q28" i="1" s="1"/>
  <c r="N29" i="1" a="1"/>
  <c r="N29" i="1" s="1"/>
  <c r="O29" i="1" a="1"/>
  <c r="O29" i="1" s="1"/>
  <c r="P29" i="1"/>
  <c r="Q29" i="1" a="1"/>
  <c r="Q29" i="1" s="1"/>
  <c r="N30" i="1" a="1"/>
  <c r="N30" i="1" s="1"/>
  <c r="O30" i="1" a="1"/>
  <c r="O30" i="1" s="1"/>
  <c r="P30" i="1"/>
  <c r="Q30" i="1" a="1"/>
  <c r="Q30" i="1" s="1"/>
  <c r="N31" i="1" a="1"/>
  <c r="N31" i="1" s="1"/>
  <c r="O31" i="1" a="1"/>
  <c r="O31" i="1" s="1"/>
  <c r="P31" i="1"/>
  <c r="Q31" i="1" a="1"/>
  <c r="Q31" i="1" s="1"/>
  <c r="N32" i="1" a="1"/>
  <c r="N32" i="1" s="1"/>
  <c r="O32" i="1" a="1"/>
  <c r="O32" i="1" s="1"/>
  <c r="P32" i="1"/>
  <c r="Q32" i="1" a="1"/>
  <c r="Q32" i="1" s="1"/>
  <c r="N33" i="1" a="1"/>
  <c r="N33" i="1" s="1"/>
  <c r="O33" i="1" a="1"/>
  <c r="O33" i="1" s="1"/>
  <c r="P33" i="1"/>
  <c r="Q33" i="1" a="1"/>
  <c r="Q33" i="1" s="1"/>
  <c r="N34" i="1" a="1"/>
  <c r="N34" i="1" s="1"/>
  <c r="O34" i="1" a="1"/>
  <c r="O34" i="1" s="1"/>
  <c r="P34" i="1"/>
  <c r="Q34" i="1" a="1"/>
  <c r="Q34" i="1" s="1"/>
  <c r="N35" i="1" a="1"/>
  <c r="N35" i="1" s="1"/>
  <c r="O35" i="1" a="1"/>
  <c r="O35" i="1" s="1"/>
  <c r="P35" i="1"/>
  <c r="Q35" i="1" a="1"/>
  <c r="Q35" i="1" s="1"/>
  <c r="N36" i="1" a="1"/>
  <c r="N36" i="1" s="1"/>
  <c r="O36" i="1" a="1"/>
  <c r="O36" i="1" s="1"/>
  <c r="P36" i="1"/>
  <c r="Q36" i="1" a="1"/>
  <c r="Q36" i="1" s="1"/>
  <c r="N37" i="1" a="1"/>
  <c r="N37" i="1" s="1"/>
  <c r="O37" i="1" a="1"/>
  <c r="O37" i="1" s="1"/>
  <c r="P37" i="1"/>
  <c r="Q37" i="1" a="1"/>
  <c r="Q37" i="1" s="1"/>
  <c r="N38" i="1" a="1"/>
  <c r="N38" i="1" s="1"/>
  <c r="O38" i="1" a="1"/>
  <c r="O38" i="1" s="1"/>
  <c r="P38" i="1"/>
  <c r="Q38" i="1" a="1"/>
  <c r="Q38" i="1" s="1"/>
  <c r="N2" i="1" a="1"/>
  <c r="N2" i="1" s="1"/>
  <c r="O2" i="1" a="1"/>
  <c r="O2" i="1" s="1"/>
  <c r="Q2" i="1" a="1"/>
  <c r="Q2" i="1" s="1"/>
  <c r="P2" i="1"/>
  <c r="M2" i="1"/>
  <c r="T2" i="1"/>
  <c r="M3" i="1"/>
  <c r="F45" i="10" l="1"/>
  <c r="F12" i="10"/>
  <c r="F20" i="10" s="1"/>
  <c r="F29" i="10" s="1"/>
  <c r="W2" i="1"/>
  <c r="T3" i="1"/>
  <c r="W3" i="1" s="1"/>
  <c r="M4" i="1"/>
  <c r="T4" i="1" l="1"/>
  <c r="M5" i="1"/>
  <c r="W4" i="1" l="1"/>
  <c r="T5" i="1"/>
  <c r="W5" i="1" s="1"/>
  <c r="M6" i="1"/>
  <c r="T6" i="1" l="1"/>
  <c r="M7" i="1"/>
  <c r="W6" i="1" l="1"/>
  <c r="T7" i="1"/>
  <c r="W7" i="1" s="1"/>
  <c r="M8" i="1"/>
  <c r="T8" i="1" l="1"/>
  <c r="M9" i="1"/>
  <c r="W8" i="1" l="1"/>
  <c r="T9" i="1"/>
  <c r="W9" i="1" s="1"/>
  <c r="M10" i="1"/>
  <c r="T10" i="1" l="1"/>
  <c r="M11" i="1"/>
  <c r="W10" i="1" l="1"/>
  <c r="T11" i="1"/>
  <c r="W11" i="1" s="1"/>
  <c r="M12" i="1"/>
  <c r="T12" i="1" l="1"/>
  <c r="W12" i="1" s="1"/>
  <c r="M13" i="1"/>
  <c r="T13" i="1" l="1"/>
  <c r="W13" i="1" s="1"/>
  <c r="M14" i="1"/>
  <c r="T14" i="1" l="1"/>
  <c r="W14" i="1" s="1"/>
  <c r="M15" i="1"/>
  <c r="T15" i="1" l="1"/>
  <c r="W15" i="1" s="1"/>
  <c r="M16" i="1"/>
  <c r="T16" i="1" l="1"/>
  <c r="W16" i="1" s="1"/>
  <c r="M17" i="1"/>
  <c r="T17" i="1" l="1"/>
  <c r="W17" i="1" s="1"/>
  <c r="M18" i="1"/>
  <c r="T18" i="1" l="1"/>
  <c r="W18" i="1" s="1"/>
  <c r="M19" i="1"/>
  <c r="T19" i="1" l="1"/>
  <c r="W19" i="1" s="1"/>
  <c r="M20" i="1"/>
  <c r="T20" i="1" l="1"/>
  <c r="W20" i="1" s="1"/>
  <c r="M21" i="1"/>
  <c r="T21" i="1" l="1"/>
  <c r="W21" i="1" s="1"/>
  <c r="M22" i="1"/>
  <c r="T22" i="1" l="1"/>
  <c r="W22" i="1" s="1"/>
  <c r="M23" i="1"/>
  <c r="T23" i="1" l="1"/>
  <c r="W23" i="1" s="1"/>
  <c r="M24" i="1"/>
  <c r="T24" i="1" l="1"/>
  <c r="W24" i="1" s="1"/>
  <c r="M25" i="1"/>
  <c r="T25" i="1" l="1"/>
  <c r="W25" i="1" s="1"/>
  <c r="M26" i="1"/>
  <c r="T26" i="1" l="1"/>
  <c r="W26" i="1" s="1"/>
  <c r="M27" i="1"/>
  <c r="T27" i="1" l="1"/>
  <c r="W27" i="1" s="1"/>
  <c r="M28" i="1"/>
  <c r="T28" i="1" l="1"/>
  <c r="W28" i="1" s="1"/>
  <c r="M29" i="1"/>
  <c r="T29" i="1" l="1"/>
  <c r="W29" i="1" s="1"/>
  <c r="M30" i="1"/>
  <c r="T30" i="1" l="1"/>
  <c r="W30" i="1" s="1"/>
  <c r="M31" i="1"/>
  <c r="T31" i="1" l="1"/>
  <c r="W31" i="1" s="1"/>
  <c r="M32" i="1"/>
  <c r="T32" i="1" l="1"/>
  <c r="W32" i="1" s="1"/>
  <c r="M33" i="1"/>
  <c r="T33" i="1" l="1"/>
  <c r="W33" i="1" s="1"/>
  <c r="M34" i="1"/>
  <c r="T34" i="1" l="1"/>
  <c r="W34" i="1" s="1"/>
  <c r="M35" i="1"/>
  <c r="T35" i="1" l="1"/>
  <c r="W35" i="1" s="1"/>
  <c r="M36" i="1"/>
  <c r="T36" i="1" l="1"/>
  <c r="W36" i="1" s="1"/>
  <c r="M37" i="1"/>
  <c r="T37" i="1" l="1"/>
  <c r="W37" i="1" s="1"/>
  <c r="M38" i="1"/>
  <c r="T38" i="1" l="1"/>
  <c r="L39" i="1"/>
  <c r="M39" i="1"/>
  <c r="P39" i="1"/>
  <c r="Q39" i="1"/>
  <c r="T39" i="1"/>
  <c r="W39" i="1" s="1"/>
  <c r="T40" i="1"/>
  <c r="W40" i="1" s="1"/>
  <c r="T41" i="1"/>
  <c r="T42" i="1"/>
  <c r="W42" i="1" s="1"/>
  <c r="T43" i="1"/>
  <c r="W43" i="1" s="1"/>
  <c r="T44" i="1"/>
  <c r="W44" i="1" s="1"/>
  <c r="T45" i="1"/>
  <c r="W45" i="1" s="1"/>
  <c r="T46" i="1"/>
  <c r="W46" i="1" s="1"/>
  <c r="T47" i="1"/>
  <c r="T48" i="1"/>
  <c r="W48" i="1" s="1"/>
  <c r="T49" i="1"/>
  <c r="T50" i="1"/>
  <c r="W50" i="1" s="1"/>
  <c r="T51" i="1"/>
  <c r="W51" i="1" s="1"/>
  <c r="T52" i="1"/>
  <c r="W52" i="1" s="1"/>
  <c r="T53" i="1"/>
  <c r="W53" i="1" s="1"/>
  <c r="T54" i="1"/>
  <c r="W54" i="1" s="1"/>
  <c r="T55" i="1"/>
  <c r="T56" i="1"/>
  <c r="W56" i="1" s="1"/>
  <c r="T57" i="1"/>
  <c r="T58" i="1"/>
  <c r="W58" i="1" s="1"/>
  <c r="T59" i="1"/>
  <c r="W59" i="1" s="1"/>
  <c r="T60" i="1"/>
  <c r="W60" i="1" s="1"/>
  <c r="T61" i="1"/>
  <c r="W61" i="1" s="1"/>
  <c r="T62" i="1"/>
  <c r="W62" i="1" s="1"/>
  <c r="T63" i="1"/>
  <c r="T64" i="1"/>
  <c r="W64" i="1" s="1"/>
  <c r="T65" i="1"/>
  <c r="T66" i="1"/>
  <c r="W66" i="1" s="1"/>
  <c r="T67" i="1"/>
  <c r="W67" i="1" s="1"/>
  <c r="T68" i="1"/>
  <c r="W68" i="1" s="1"/>
  <c r="T69" i="1"/>
  <c r="W69" i="1" s="1"/>
  <c r="T70" i="1"/>
  <c r="W70" i="1" s="1"/>
  <c r="T71" i="1"/>
  <c r="T72" i="1"/>
  <c r="W72" i="1" s="1"/>
  <c r="T73" i="1"/>
  <c r="T74" i="1"/>
  <c r="W74" i="1" s="1"/>
  <c r="T75" i="1"/>
  <c r="W75" i="1" s="1"/>
  <c r="T76" i="1"/>
  <c r="W76" i="1" s="1"/>
  <c r="T77" i="1"/>
  <c r="W77" i="1" s="1"/>
  <c r="T78" i="1"/>
  <c r="W78" i="1" s="1"/>
  <c r="T79" i="1"/>
  <c r="T80" i="1"/>
  <c r="W80" i="1" s="1"/>
  <c r="T81" i="1"/>
  <c r="T82" i="1"/>
  <c r="W82" i="1" s="1"/>
  <c r="T83" i="1"/>
  <c r="W83" i="1" s="1"/>
  <c r="T84" i="1"/>
  <c r="W84" i="1" s="1"/>
  <c r="T85" i="1"/>
  <c r="W85" i="1" s="1"/>
  <c r="T86" i="1"/>
  <c r="W86" i="1" s="1"/>
  <c r="T87" i="1"/>
  <c r="T88" i="1"/>
  <c r="W88" i="1" s="1"/>
  <c r="T89" i="1"/>
  <c r="T90" i="1"/>
  <c r="T91" i="1"/>
  <c r="W91" i="1" s="1"/>
  <c r="T92" i="1"/>
  <c r="T93" i="1"/>
  <c r="W93" i="1" s="1"/>
  <c r="T94" i="1"/>
  <c r="W94" i="1" s="1"/>
  <c r="T95" i="1"/>
  <c r="W95" i="1" s="1"/>
  <c r="T96" i="1"/>
  <c r="W96" i="1" s="1"/>
  <c r="T97" i="1"/>
  <c r="W97" i="1" s="1"/>
  <c r="T98" i="1"/>
  <c r="W98" i="1" s="1"/>
  <c r="T99" i="1"/>
  <c r="W99" i="1" s="1"/>
  <c r="T100" i="1"/>
  <c r="W100" i="1" s="1"/>
  <c r="T101" i="1"/>
  <c r="W101" i="1" s="1"/>
  <c r="T102" i="1"/>
  <c r="T103" i="1"/>
  <c r="W103" i="1" s="1"/>
  <c r="T104" i="1"/>
  <c r="W104" i="1" s="1"/>
  <c r="T105" i="1"/>
  <c r="W105" i="1" s="1"/>
  <c r="T106" i="1"/>
  <c r="W106" i="1" s="1"/>
  <c r="T107" i="1"/>
  <c r="W107" i="1" s="1"/>
  <c r="T108" i="1"/>
  <c r="W108" i="1" s="1"/>
  <c r="T109" i="1"/>
  <c r="W109" i="1" s="1"/>
  <c r="T110" i="1"/>
  <c r="T111" i="1"/>
  <c r="W111" i="1" s="1"/>
  <c r="T112" i="1"/>
  <c r="W112" i="1" s="1"/>
  <c r="T113" i="1"/>
  <c r="W113" i="1" s="1"/>
  <c r="S114" i="1"/>
  <c r="AE118" i="9"/>
  <c r="W92" i="1" l="1"/>
  <c r="W89" i="1"/>
  <c r="T114" i="1"/>
  <c r="U108" i="1" s="1"/>
  <c r="W110" i="1"/>
  <c r="W102" i="1"/>
  <c r="W90" i="1"/>
  <c r="W81" i="1"/>
  <c r="W73" i="1"/>
  <c r="W65" i="1"/>
  <c r="W57" i="1"/>
  <c r="W49" i="1"/>
  <c r="W41" i="1"/>
  <c r="W87" i="1"/>
  <c r="W79" i="1"/>
  <c r="W71" i="1"/>
  <c r="W63" i="1"/>
  <c r="W55" i="1"/>
  <c r="W47" i="1"/>
  <c r="W38" i="1"/>
  <c r="A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4" i="12"/>
  <c r="B3" i="12"/>
  <c r="U47" i="1" l="1"/>
  <c r="U51" i="1"/>
  <c r="U74" i="1"/>
  <c r="U84" i="1"/>
  <c r="U91" i="1"/>
  <c r="U42" i="1"/>
  <c r="U45" i="1"/>
  <c r="U40" i="1"/>
  <c r="U97" i="1"/>
  <c r="U43" i="1"/>
  <c r="U83" i="1"/>
  <c r="U64" i="1"/>
  <c r="U66" i="1"/>
  <c r="U75" i="1"/>
  <c r="U61" i="1"/>
  <c r="U76" i="1"/>
  <c r="U85" i="1"/>
  <c r="U55" i="1"/>
  <c r="U48" i="1"/>
  <c r="U65" i="1"/>
  <c r="U103" i="1"/>
  <c r="U87" i="1"/>
  <c r="U58" i="1"/>
  <c r="U67" i="1"/>
  <c r="U52" i="1"/>
  <c r="U77" i="1"/>
  <c r="U93" i="1"/>
  <c r="U71" i="1"/>
  <c r="U49" i="1"/>
  <c r="U80" i="1"/>
  <c r="U104" i="1"/>
  <c r="U105" i="1"/>
  <c r="U99" i="1"/>
  <c r="U92" i="1"/>
  <c r="U38" i="1"/>
  <c r="U50" i="1"/>
  <c r="U59" i="1"/>
  <c r="U82" i="1"/>
  <c r="U44" i="1"/>
  <c r="U53" i="1"/>
  <c r="U68" i="1"/>
  <c r="U46" i="1"/>
  <c r="U79" i="1"/>
  <c r="U56" i="1"/>
  <c r="U81" i="1"/>
  <c r="U106" i="1"/>
  <c r="W114" i="1"/>
  <c r="X47" i="1" s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54" i="1"/>
  <c r="U62" i="1"/>
  <c r="U70" i="1"/>
  <c r="U78" i="1"/>
  <c r="U86" i="1"/>
  <c r="U94" i="1"/>
  <c r="U101" i="1"/>
  <c r="U109" i="1"/>
  <c r="U72" i="1"/>
  <c r="U95" i="1"/>
  <c r="U111" i="1"/>
  <c r="U88" i="1"/>
  <c r="U98" i="1"/>
  <c r="U100" i="1"/>
  <c r="U102" i="1"/>
  <c r="U110" i="1"/>
  <c r="X49" i="1"/>
  <c r="U60" i="1"/>
  <c r="U69" i="1"/>
  <c r="U39" i="1"/>
  <c r="U63" i="1"/>
  <c r="U41" i="1"/>
  <c r="U57" i="1"/>
  <c r="U73" i="1"/>
  <c r="U96" i="1"/>
  <c r="U112" i="1"/>
  <c r="U90" i="1"/>
  <c r="U113" i="1"/>
  <c r="U107" i="1"/>
  <c r="U89" i="1"/>
  <c r="B40" i="12"/>
  <c r="A119" i="9"/>
  <c r="C119" i="9"/>
  <c r="H119" i="9"/>
  <c r="M119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107" i="9"/>
  <c r="U108" i="9"/>
  <c r="U109" i="9"/>
  <c r="U110" i="9"/>
  <c r="U111" i="9"/>
  <c r="U112" i="9"/>
  <c r="U113" i="9"/>
  <c r="U114" i="9"/>
  <c r="U115" i="9"/>
  <c r="U116" i="9"/>
  <c r="U117" i="9"/>
  <c r="U118" i="9"/>
  <c r="U7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T34" i="9"/>
  <c r="T35" i="9"/>
  <c r="T36" i="9"/>
  <c r="T37" i="9"/>
  <c r="T38" i="9"/>
  <c r="T39" i="9"/>
  <c r="T40" i="9"/>
  <c r="T41" i="9"/>
  <c r="T42" i="9"/>
  <c r="T43" i="9"/>
  <c r="T44" i="9"/>
  <c r="T45" i="9"/>
  <c r="T46" i="9"/>
  <c r="T47" i="9"/>
  <c r="T48" i="9"/>
  <c r="T49" i="9"/>
  <c r="T50" i="9"/>
  <c r="T51" i="9"/>
  <c r="T52" i="9"/>
  <c r="T107" i="9"/>
  <c r="T108" i="9"/>
  <c r="T109" i="9"/>
  <c r="T110" i="9"/>
  <c r="T111" i="9"/>
  <c r="T112" i="9"/>
  <c r="T113" i="9"/>
  <c r="T114" i="9"/>
  <c r="T115" i="9"/>
  <c r="T116" i="9"/>
  <c r="T117" i="9"/>
  <c r="T118" i="9"/>
  <c r="T7" i="9"/>
  <c r="AC5" i="9"/>
  <c r="AD5" i="9" s="1"/>
  <c r="Z5" i="9"/>
  <c r="AA5" i="9" s="1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7" i="9"/>
  <c r="M6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7" i="9"/>
  <c r="K8" i="9" a="1"/>
  <c r="K8" i="9" s="1"/>
  <c r="Y8" i="9" s="1"/>
  <c r="K9" i="9" a="1"/>
  <c r="K9" i="9" s="1"/>
  <c r="Y9" i="9" s="1"/>
  <c r="K10" i="9" a="1"/>
  <c r="K10" i="9" s="1"/>
  <c r="Y10" i="9" s="1"/>
  <c r="K11" i="9" a="1"/>
  <c r="K11" i="9" s="1"/>
  <c r="Y11" i="9" s="1"/>
  <c r="K12" i="9" a="1"/>
  <c r="K12" i="9" s="1"/>
  <c r="Y12" i="9" s="1"/>
  <c r="K13" i="9" a="1"/>
  <c r="K13" i="9" s="1"/>
  <c r="Y13" i="9" s="1"/>
  <c r="K14" i="9" a="1"/>
  <c r="K14" i="9" s="1"/>
  <c r="Y14" i="9" s="1"/>
  <c r="K15" i="9" a="1"/>
  <c r="K15" i="9" s="1"/>
  <c r="Y15" i="9" s="1"/>
  <c r="K16" i="9" a="1"/>
  <c r="K16" i="9" s="1"/>
  <c r="Y16" i="9" s="1"/>
  <c r="K17" i="9" a="1"/>
  <c r="K17" i="9" s="1"/>
  <c r="Y17" i="9" s="1"/>
  <c r="K18" i="9" a="1"/>
  <c r="K18" i="9" s="1"/>
  <c r="Y18" i="9" s="1"/>
  <c r="K19" i="9" a="1"/>
  <c r="K19" i="9" s="1"/>
  <c r="Y19" i="9" s="1"/>
  <c r="K20" i="9" a="1"/>
  <c r="K20" i="9" s="1"/>
  <c r="Y20" i="9" s="1"/>
  <c r="K21" i="9" a="1"/>
  <c r="K21" i="9" s="1"/>
  <c r="Y21" i="9" s="1"/>
  <c r="K22" i="9" a="1"/>
  <c r="K22" i="9" s="1"/>
  <c r="Y22" i="9" s="1"/>
  <c r="K23" i="9" a="1"/>
  <c r="K23" i="9" s="1"/>
  <c r="Y23" i="9" s="1"/>
  <c r="K24" i="9" a="1"/>
  <c r="K24" i="9" s="1"/>
  <c r="Y24" i="9" s="1"/>
  <c r="K25" i="9" a="1"/>
  <c r="K25" i="9" s="1"/>
  <c r="Y25" i="9" s="1"/>
  <c r="K26" i="9" a="1"/>
  <c r="K26" i="9" s="1"/>
  <c r="Y26" i="9" s="1"/>
  <c r="K27" i="9" a="1"/>
  <c r="K27" i="9" s="1"/>
  <c r="Y27" i="9" s="1"/>
  <c r="K28" i="9" a="1"/>
  <c r="K28" i="9" s="1"/>
  <c r="Y28" i="9" s="1"/>
  <c r="K29" i="9" a="1"/>
  <c r="K29" i="9" s="1"/>
  <c r="Y29" i="9" s="1"/>
  <c r="K30" i="9" a="1"/>
  <c r="K30" i="9" s="1"/>
  <c r="Y30" i="9" s="1"/>
  <c r="K31" i="9" a="1"/>
  <c r="K31" i="9" s="1"/>
  <c r="Y31" i="9" s="1"/>
  <c r="K32" i="9" a="1"/>
  <c r="K32" i="9" s="1"/>
  <c r="Y32" i="9" s="1"/>
  <c r="K33" i="9" a="1"/>
  <c r="K33" i="9" s="1"/>
  <c r="Y33" i="9" s="1"/>
  <c r="K34" i="9" a="1"/>
  <c r="K34" i="9" s="1"/>
  <c r="Y34" i="9" s="1"/>
  <c r="K35" i="9" a="1"/>
  <c r="K35" i="9" s="1"/>
  <c r="Y35" i="9" s="1"/>
  <c r="K36" i="9" a="1"/>
  <c r="K36" i="9" s="1"/>
  <c r="Y36" i="9" s="1"/>
  <c r="K37" i="9" a="1"/>
  <c r="K37" i="9" s="1"/>
  <c r="Y37" i="9" s="1"/>
  <c r="K38" i="9" a="1"/>
  <c r="K38" i="9" s="1"/>
  <c r="Y38" i="9" s="1"/>
  <c r="K39" i="9" a="1"/>
  <c r="K39" i="9" s="1"/>
  <c r="Y39" i="9" s="1"/>
  <c r="K40" i="9" a="1"/>
  <c r="K40" i="9" s="1"/>
  <c r="Y40" i="9" s="1"/>
  <c r="K41" i="9" a="1"/>
  <c r="K41" i="9" s="1"/>
  <c r="Y41" i="9" s="1"/>
  <c r="K42" i="9" a="1"/>
  <c r="K42" i="9" s="1"/>
  <c r="Y42" i="9" s="1"/>
  <c r="K43" i="9" a="1"/>
  <c r="K43" i="9" s="1"/>
  <c r="Y43" i="9" s="1"/>
  <c r="K44" i="9" a="1"/>
  <c r="K44" i="9" s="1"/>
  <c r="Y44" i="9" s="1"/>
  <c r="K45" i="9" a="1"/>
  <c r="K45" i="9" s="1"/>
  <c r="Y45" i="9" s="1"/>
  <c r="K46" i="9" a="1"/>
  <c r="K46" i="9" s="1"/>
  <c r="Y46" i="9" s="1"/>
  <c r="K47" i="9" a="1"/>
  <c r="K47" i="9" s="1"/>
  <c r="Y47" i="9" s="1"/>
  <c r="K48" i="9" a="1"/>
  <c r="K48" i="9" s="1"/>
  <c r="Y48" i="9" s="1"/>
  <c r="K49" i="9" a="1"/>
  <c r="K49" i="9" s="1"/>
  <c r="Y49" i="9" s="1"/>
  <c r="K50" i="9" a="1"/>
  <c r="K50" i="9" s="1"/>
  <c r="Y50" i="9" s="1"/>
  <c r="K51" i="9" a="1"/>
  <c r="K51" i="9" s="1"/>
  <c r="Y51" i="9" s="1"/>
  <c r="K52" i="9" a="1"/>
  <c r="K52" i="9" s="1"/>
  <c r="Y52" i="9" s="1"/>
  <c r="K53" i="9" a="1"/>
  <c r="K53" i="9" s="1"/>
  <c r="Y53" i="9" s="1"/>
  <c r="K54" i="9" a="1"/>
  <c r="K54" i="9" s="1"/>
  <c r="Y54" i="9" s="1"/>
  <c r="K55" i="9" a="1"/>
  <c r="K55" i="9" s="1"/>
  <c r="Y55" i="9" s="1"/>
  <c r="K56" i="9" a="1"/>
  <c r="K56" i="9" s="1"/>
  <c r="Y56" i="9" s="1"/>
  <c r="K57" i="9" a="1"/>
  <c r="K57" i="9" s="1"/>
  <c r="Y57" i="9" s="1"/>
  <c r="K58" i="9" a="1"/>
  <c r="K58" i="9" s="1"/>
  <c r="Y58" i="9" s="1"/>
  <c r="K59" i="9" a="1"/>
  <c r="K59" i="9" s="1"/>
  <c r="Y59" i="9" s="1"/>
  <c r="K60" i="9" a="1"/>
  <c r="K60" i="9" s="1"/>
  <c r="Y60" i="9" s="1"/>
  <c r="K61" i="9" a="1"/>
  <c r="K61" i="9" s="1"/>
  <c r="Y61" i="9" s="1"/>
  <c r="K62" i="9" a="1"/>
  <c r="K62" i="9" s="1"/>
  <c r="Y62" i="9" s="1"/>
  <c r="K63" i="9" a="1"/>
  <c r="K63" i="9" s="1"/>
  <c r="Y63" i="9" s="1"/>
  <c r="K64" i="9" a="1"/>
  <c r="K64" i="9" s="1"/>
  <c r="Y64" i="9" s="1"/>
  <c r="K65" i="9" a="1"/>
  <c r="K65" i="9" s="1"/>
  <c r="Y65" i="9" s="1"/>
  <c r="K66" i="9" a="1"/>
  <c r="K66" i="9" s="1"/>
  <c r="Y66" i="9" s="1"/>
  <c r="K67" i="9" a="1"/>
  <c r="K67" i="9" s="1"/>
  <c r="Y67" i="9" s="1"/>
  <c r="K68" i="9" a="1"/>
  <c r="K68" i="9" s="1"/>
  <c r="Y68" i="9" s="1"/>
  <c r="K69" i="9" a="1"/>
  <c r="K69" i="9" s="1"/>
  <c r="Y69" i="9" s="1"/>
  <c r="K70" i="9" a="1"/>
  <c r="K70" i="9" s="1"/>
  <c r="Y70" i="9" s="1"/>
  <c r="K71" i="9" a="1"/>
  <c r="K71" i="9" s="1"/>
  <c r="Y71" i="9" s="1"/>
  <c r="K72" i="9" a="1"/>
  <c r="K72" i="9" s="1"/>
  <c r="Y72" i="9" s="1"/>
  <c r="K73" i="9" a="1"/>
  <c r="K73" i="9" s="1"/>
  <c r="Y73" i="9" s="1"/>
  <c r="K74" i="9" a="1"/>
  <c r="K74" i="9" s="1"/>
  <c r="Y74" i="9" s="1"/>
  <c r="K75" i="9" a="1"/>
  <c r="K75" i="9" s="1"/>
  <c r="Y75" i="9" s="1"/>
  <c r="K76" i="9" a="1"/>
  <c r="K76" i="9" s="1"/>
  <c r="Y76" i="9" s="1"/>
  <c r="K77" i="9" a="1"/>
  <c r="K77" i="9" s="1"/>
  <c r="Y77" i="9" s="1"/>
  <c r="K78" i="9" a="1"/>
  <c r="K78" i="9" s="1"/>
  <c r="Y78" i="9" s="1"/>
  <c r="K79" i="9" a="1"/>
  <c r="K79" i="9" s="1"/>
  <c r="Y79" i="9" s="1"/>
  <c r="K80" i="9" a="1"/>
  <c r="K80" i="9" s="1"/>
  <c r="Y80" i="9" s="1"/>
  <c r="K81" i="9" a="1"/>
  <c r="K81" i="9" s="1"/>
  <c r="Y81" i="9" s="1"/>
  <c r="K82" i="9" a="1"/>
  <c r="K82" i="9" s="1"/>
  <c r="Y82" i="9" s="1"/>
  <c r="K83" i="9" a="1"/>
  <c r="K83" i="9" s="1"/>
  <c r="Y83" i="9" s="1"/>
  <c r="K84" i="9" a="1"/>
  <c r="K84" i="9" s="1"/>
  <c r="Y84" i="9" s="1"/>
  <c r="K85" i="9" a="1"/>
  <c r="K85" i="9" s="1"/>
  <c r="Y85" i="9" s="1"/>
  <c r="K86" i="9" a="1"/>
  <c r="K86" i="9" s="1"/>
  <c r="Y86" i="9" s="1"/>
  <c r="K87" i="9" a="1"/>
  <c r="K87" i="9" s="1"/>
  <c r="Y87" i="9" s="1"/>
  <c r="K88" i="9" a="1"/>
  <c r="K88" i="9" s="1"/>
  <c r="Y88" i="9" s="1"/>
  <c r="K89" i="9" a="1"/>
  <c r="K89" i="9" s="1"/>
  <c r="Y89" i="9" s="1"/>
  <c r="K90" i="9" a="1"/>
  <c r="K90" i="9" s="1"/>
  <c r="Y90" i="9" s="1"/>
  <c r="K91" i="9" a="1"/>
  <c r="K91" i="9" s="1"/>
  <c r="Y91" i="9" s="1"/>
  <c r="K92" i="9" a="1"/>
  <c r="K92" i="9" s="1"/>
  <c r="Y92" i="9" s="1"/>
  <c r="K93" i="9" a="1"/>
  <c r="K93" i="9" s="1"/>
  <c r="Y93" i="9" s="1"/>
  <c r="K94" i="9" a="1"/>
  <c r="K94" i="9" s="1"/>
  <c r="Y94" i="9" s="1"/>
  <c r="K95" i="9" a="1"/>
  <c r="K95" i="9" s="1"/>
  <c r="Y95" i="9" s="1"/>
  <c r="K96" i="9" a="1"/>
  <c r="K96" i="9" s="1"/>
  <c r="Y96" i="9" s="1"/>
  <c r="K97" i="9" a="1"/>
  <c r="K97" i="9" s="1"/>
  <c r="Y97" i="9" s="1"/>
  <c r="K98" i="9" a="1"/>
  <c r="K98" i="9" s="1"/>
  <c r="Y98" i="9" s="1"/>
  <c r="K99" i="9" a="1"/>
  <c r="K99" i="9" s="1"/>
  <c r="Y99" i="9" s="1"/>
  <c r="K100" i="9" a="1"/>
  <c r="K100" i="9" s="1"/>
  <c r="K101" i="9" a="1"/>
  <c r="K101" i="9" s="1"/>
  <c r="Y101" i="9" s="1"/>
  <c r="K102" i="9" a="1"/>
  <c r="K102" i="9" s="1"/>
  <c r="Y102" i="9" s="1"/>
  <c r="K103" i="9" a="1"/>
  <c r="K103" i="9" s="1"/>
  <c r="Y103" i="9" s="1"/>
  <c r="K104" i="9" a="1"/>
  <c r="K104" i="9" s="1"/>
  <c r="Y104" i="9" s="1"/>
  <c r="K105" i="9" a="1"/>
  <c r="K105" i="9" s="1"/>
  <c r="Y105" i="9" s="1"/>
  <c r="K106" i="9" a="1"/>
  <c r="K106" i="9" s="1"/>
  <c r="Y106" i="9" s="1"/>
  <c r="K107" i="9" a="1"/>
  <c r="K107" i="9" s="1"/>
  <c r="Y107" i="9" s="1"/>
  <c r="K108" i="9" a="1"/>
  <c r="K108" i="9" s="1"/>
  <c r="Y108" i="9" s="1"/>
  <c r="K109" i="9" a="1"/>
  <c r="K109" i="9" s="1"/>
  <c r="Y109" i="9" s="1"/>
  <c r="K110" i="9" a="1"/>
  <c r="K110" i="9" s="1"/>
  <c r="Y110" i="9" s="1"/>
  <c r="K111" i="9" a="1"/>
  <c r="K111" i="9" s="1"/>
  <c r="Y111" i="9" s="1"/>
  <c r="K112" i="9" a="1"/>
  <c r="K112" i="9" s="1"/>
  <c r="Y112" i="9" s="1"/>
  <c r="K113" i="9" a="1"/>
  <c r="K113" i="9" s="1"/>
  <c r="Y113" i="9" s="1"/>
  <c r="K114" i="9" a="1"/>
  <c r="K114" i="9" s="1"/>
  <c r="Y114" i="9" s="1"/>
  <c r="K115" i="9" a="1"/>
  <c r="K115" i="9" s="1"/>
  <c r="Y115" i="9" s="1"/>
  <c r="K116" i="9" a="1"/>
  <c r="K116" i="9" s="1"/>
  <c r="Y116" i="9" s="1"/>
  <c r="K117" i="9" a="1"/>
  <c r="K117" i="9" s="1"/>
  <c r="Y117" i="9" s="1"/>
  <c r="K118" i="9" a="1"/>
  <c r="K118" i="9" s="1"/>
  <c r="Y118" i="9" s="1"/>
  <c r="K7" i="9" a="1"/>
  <c r="K7" i="9" s="1"/>
  <c r="Y7" i="9" s="1"/>
  <c r="F7" i="9" a="1"/>
  <c r="F7" i="9" s="1"/>
  <c r="V7" i="9" s="1"/>
  <c r="H6" i="9"/>
  <c r="B6" i="9"/>
  <c r="C6" i="9"/>
  <c r="A6" i="9"/>
  <c r="G8" i="9"/>
  <c r="Q8" i="9" s="1"/>
  <c r="G9" i="9"/>
  <c r="Q9" i="9" s="1"/>
  <c r="G10" i="9"/>
  <c r="Q10" i="9" s="1"/>
  <c r="G11" i="9"/>
  <c r="Q11" i="9" s="1"/>
  <c r="G12" i="9"/>
  <c r="Q12" i="9" s="1"/>
  <c r="G13" i="9"/>
  <c r="Q13" i="9" s="1"/>
  <c r="G14" i="9"/>
  <c r="Q14" i="9" s="1"/>
  <c r="G15" i="9"/>
  <c r="Q15" i="9" s="1"/>
  <c r="G16" i="9"/>
  <c r="Q16" i="9" s="1"/>
  <c r="G17" i="9"/>
  <c r="Q17" i="9" s="1"/>
  <c r="G18" i="9"/>
  <c r="Q18" i="9" s="1"/>
  <c r="G19" i="9"/>
  <c r="Q19" i="9" s="1"/>
  <c r="G20" i="9"/>
  <c r="Q20" i="9" s="1"/>
  <c r="G21" i="9"/>
  <c r="Q21" i="9" s="1"/>
  <c r="G22" i="9"/>
  <c r="Q22" i="9" s="1"/>
  <c r="G23" i="9"/>
  <c r="Q23" i="9" s="1"/>
  <c r="G24" i="9"/>
  <c r="Q24" i="9" s="1"/>
  <c r="G25" i="9"/>
  <c r="Q25" i="9" s="1"/>
  <c r="G26" i="9"/>
  <c r="Q26" i="9" s="1"/>
  <c r="G27" i="9"/>
  <c r="Q27" i="9" s="1"/>
  <c r="G28" i="9"/>
  <c r="Q28" i="9" s="1"/>
  <c r="G29" i="9"/>
  <c r="Q29" i="9" s="1"/>
  <c r="G30" i="9"/>
  <c r="Q30" i="9" s="1"/>
  <c r="G31" i="9"/>
  <c r="Q31" i="9" s="1"/>
  <c r="G32" i="9"/>
  <c r="Q32" i="9" s="1"/>
  <c r="G33" i="9"/>
  <c r="Q33" i="9" s="1"/>
  <c r="G34" i="9"/>
  <c r="Q34" i="9" s="1"/>
  <c r="G35" i="9"/>
  <c r="Q35" i="9" s="1"/>
  <c r="G36" i="9"/>
  <c r="Q36" i="9" s="1"/>
  <c r="G37" i="9"/>
  <c r="Q37" i="9" s="1"/>
  <c r="G38" i="9"/>
  <c r="Q38" i="9" s="1"/>
  <c r="G39" i="9"/>
  <c r="Q39" i="9" s="1"/>
  <c r="G40" i="9"/>
  <c r="Q40" i="9" s="1"/>
  <c r="G41" i="9"/>
  <c r="Q41" i="9" s="1"/>
  <c r="G42" i="9"/>
  <c r="Q42" i="9" s="1"/>
  <c r="G43" i="9"/>
  <c r="Q43" i="9" s="1"/>
  <c r="G44" i="9"/>
  <c r="Q44" i="9" s="1"/>
  <c r="G45" i="9"/>
  <c r="Q45" i="9" s="1"/>
  <c r="G46" i="9"/>
  <c r="Q46" i="9" s="1"/>
  <c r="G47" i="9"/>
  <c r="Q47" i="9" s="1"/>
  <c r="G48" i="9"/>
  <c r="Q48" i="9" s="1"/>
  <c r="G49" i="9"/>
  <c r="Q49" i="9" s="1"/>
  <c r="G50" i="9"/>
  <c r="Q50" i="9" s="1"/>
  <c r="G51" i="9"/>
  <c r="Q51" i="9" s="1"/>
  <c r="G52" i="9"/>
  <c r="Q52" i="9" s="1"/>
  <c r="G53" i="9"/>
  <c r="Q53" i="9" s="1"/>
  <c r="G54" i="9"/>
  <c r="Q54" i="9" s="1"/>
  <c r="G55" i="9"/>
  <c r="Q55" i="9" s="1"/>
  <c r="G56" i="9"/>
  <c r="Q56" i="9" s="1"/>
  <c r="G57" i="9"/>
  <c r="Q57" i="9" s="1"/>
  <c r="G58" i="9"/>
  <c r="Q58" i="9" s="1"/>
  <c r="G59" i="9"/>
  <c r="Q59" i="9" s="1"/>
  <c r="G60" i="9"/>
  <c r="Q60" i="9" s="1"/>
  <c r="G61" i="9"/>
  <c r="Q61" i="9" s="1"/>
  <c r="G62" i="9"/>
  <c r="Q62" i="9" s="1"/>
  <c r="G63" i="9"/>
  <c r="Q63" i="9" s="1"/>
  <c r="G64" i="9"/>
  <c r="Q64" i="9" s="1"/>
  <c r="G65" i="9"/>
  <c r="Q65" i="9" s="1"/>
  <c r="G66" i="9"/>
  <c r="Q66" i="9" s="1"/>
  <c r="G67" i="9"/>
  <c r="Q67" i="9" s="1"/>
  <c r="G68" i="9"/>
  <c r="Q68" i="9" s="1"/>
  <c r="G69" i="9"/>
  <c r="Q69" i="9" s="1"/>
  <c r="G70" i="9"/>
  <c r="Q70" i="9" s="1"/>
  <c r="G71" i="9"/>
  <c r="Q71" i="9" s="1"/>
  <c r="G72" i="9"/>
  <c r="Q72" i="9" s="1"/>
  <c r="G73" i="9"/>
  <c r="Q73" i="9" s="1"/>
  <c r="G74" i="9"/>
  <c r="Q74" i="9" s="1"/>
  <c r="G75" i="9"/>
  <c r="Q75" i="9" s="1"/>
  <c r="G76" i="9"/>
  <c r="Q76" i="9" s="1"/>
  <c r="G77" i="9"/>
  <c r="Q77" i="9" s="1"/>
  <c r="G78" i="9"/>
  <c r="Q78" i="9" s="1"/>
  <c r="G79" i="9"/>
  <c r="Q79" i="9" s="1"/>
  <c r="G80" i="9"/>
  <c r="Q80" i="9" s="1"/>
  <c r="G81" i="9"/>
  <c r="Q81" i="9" s="1"/>
  <c r="G82" i="9"/>
  <c r="Q82" i="9" s="1"/>
  <c r="G83" i="9"/>
  <c r="Q83" i="9" s="1"/>
  <c r="G84" i="9"/>
  <c r="Q84" i="9" s="1"/>
  <c r="G85" i="9"/>
  <c r="Q85" i="9" s="1"/>
  <c r="G86" i="9"/>
  <c r="Q86" i="9" s="1"/>
  <c r="G87" i="9"/>
  <c r="Q87" i="9" s="1"/>
  <c r="G88" i="9"/>
  <c r="Q88" i="9" s="1"/>
  <c r="G89" i="9"/>
  <c r="Q89" i="9" s="1"/>
  <c r="G90" i="9"/>
  <c r="Q90" i="9" s="1"/>
  <c r="G91" i="9"/>
  <c r="Q91" i="9" s="1"/>
  <c r="G92" i="9"/>
  <c r="Q92" i="9" s="1"/>
  <c r="G93" i="9"/>
  <c r="Q93" i="9" s="1"/>
  <c r="G94" i="9"/>
  <c r="Q94" i="9" s="1"/>
  <c r="G95" i="9"/>
  <c r="Q95" i="9" s="1"/>
  <c r="G96" i="9"/>
  <c r="Q96" i="9" s="1"/>
  <c r="G97" i="9"/>
  <c r="Q97" i="9" s="1"/>
  <c r="G98" i="9"/>
  <c r="Q98" i="9" s="1"/>
  <c r="G99" i="9"/>
  <c r="Q99" i="9" s="1"/>
  <c r="G100" i="9"/>
  <c r="Q100" i="9" s="1"/>
  <c r="G101" i="9"/>
  <c r="Q101" i="9" s="1"/>
  <c r="G102" i="9"/>
  <c r="Q102" i="9" s="1"/>
  <c r="G103" i="9"/>
  <c r="Q103" i="9" s="1"/>
  <c r="G104" i="9"/>
  <c r="Q104" i="9" s="1"/>
  <c r="G105" i="9"/>
  <c r="Q105" i="9" s="1"/>
  <c r="G106" i="9"/>
  <c r="Q106" i="9" s="1"/>
  <c r="G107" i="9"/>
  <c r="Q107" i="9" s="1"/>
  <c r="G108" i="9"/>
  <c r="Q108" i="9" s="1"/>
  <c r="G109" i="9"/>
  <c r="Q109" i="9" s="1"/>
  <c r="G110" i="9"/>
  <c r="Q110" i="9" s="1"/>
  <c r="G111" i="9"/>
  <c r="Q111" i="9" s="1"/>
  <c r="G112" i="9"/>
  <c r="Q112" i="9" s="1"/>
  <c r="G113" i="9"/>
  <c r="Q113" i="9" s="1"/>
  <c r="G114" i="9"/>
  <c r="Q114" i="9" s="1"/>
  <c r="G115" i="9"/>
  <c r="Q115" i="9" s="1"/>
  <c r="G116" i="9"/>
  <c r="Q116" i="9" s="1"/>
  <c r="G117" i="9"/>
  <c r="Q117" i="9" s="1"/>
  <c r="G118" i="9"/>
  <c r="Q118" i="9" s="1"/>
  <c r="G7" i="9"/>
  <c r="Q7" i="9" s="1"/>
  <c r="AA53" i="9"/>
  <c r="AA57" i="9"/>
  <c r="AA61" i="9"/>
  <c r="AA65" i="9"/>
  <c r="AA69" i="9"/>
  <c r="AA73" i="9"/>
  <c r="AA77" i="9"/>
  <c r="AA81" i="9"/>
  <c r="AA85" i="9"/>
  <c r="AA89" i="9"/>
  <c r="AA93" i="9"/>
  <c r="AA97" i="9"/>
  <c r="AA101" i="9"/>
  <c r="AA105" i="9"/>
  <c r="AA54" i="9"/>
  <c r="AA58" i="9"/>
  <c r="AA62" i="9"/>
  <c r="AA66" i="9"/>
  <c r="AA70" i="9"/>
  <c r="AA74" i="9"/>
  <c r="AA78" i="9"/>
  <c r="AA82" i="9"/>
  <c r="AA86" i="9"/>
  <c r="AA90" i="9"/>
  <c r="AA94" i="9"/>
  <c r="AA98" i="9"/>
  <c r="AA102" i="9"/>
  <c r="AA106" i="9"/>
  <c r="AA55" i="9"/>
  <c r="AA59" i="9"/>
  <c r="AA63" i="9"/>
  <c r="AA67" i="9"/>
  <c r="AA71" i="9"/>
  <c r="AA75" i="9"/>
  <c r="AA79" i="9"/>
  <c r="AA83" i="9"/>
  <c r="AA87" i="9"/>
  <c r="AA91" i="9"/>
  <c r="AA95" i="9"/>
  <c r="AA99" i="9"/>
  <c r="AA103" i="9"/>
  <c r="AA56" i="9"/>
  <c r="AA60" i="9"/>
  <c r="AA64" i="9"/>
  <c r="AA68" i="9"/>
  <c r="AA72" i="9"/>
  <c r="AA76" i="9"/>
  <c r="AA80" i="9"/>
  <c r="AA84" i="9"/>
  <c r="AA88" i="9"/>
  <c r="AA92" i="9"/>
  <c r="AA96" i="9"/>
  <c r="AA104" i="9"/>
  <c r="Y100" i="9" l="1"/>
  <c r="F1640" i="1"/>
  <c r="F1908" i="1"/>
  <c r="F1788" i="1"/>
  <c r="F1459" i="1"/>
  <c r="F1503" i="1"/>
  <c r="F1475" i="1"/>
  <c r="F1535" i="1"/>
  <c r="F1543" i="1"/>
  <c r="F1551" i="1"/>
  <c r="F1567" i="1"/>
  <c r="F1583" i="1"/>
  <c r="F1607" i="1"/>
  <c r="F1684" i="1"/>
  <c r="F1856" i="1"/>
  <c r="F1696" i="1"/>
  <c r="F1641" i="1"/>
  <c r="F1793" i="1"/>
  <c r="F1796" i="1"/>
  <c r="F1801" i="1"/>
  <c r="F1501" i="1"/>
  <c r="F2004" i="1"/>
  <c r="F1724" i="1"/>
  <c r="F1525" i="1"/>
  <c r="F1749" i="1"/>
  <c r="F1989" i="1"/>
  <c r="F1996" i="1"/>
  <c r="F1688" i="1"/>
  <c r="F2074" i="1"/>
  <c r="F1902" i="1"/>
  <c r="F2078" i="1"/>
  <c r="F1702" i="1"/>
  <c r="F1451" i="1"/>
  <c r="F1924" i="1"/>
  <c r="F1810" i="1"/>
  <c r="F1507" i="1"/>
  <c r="F1619" i="1"/>
  <c r="F1650" i="1"/>
  <c r="F1666" i="1"/>
  <c r="F1658" i="1"/>
  <c r="F1634" i="1"/>
  <c r="F1603" i="1"/>
  <c r="Q6" i="9"/>
  <c r="G6" i="9"/>
  <c r="E278" i="1"/>
  <c r="E332" i="1"/>
  <c r="E334" i="1"/>
  <c r="E336" i="1"/>
  <c r="E277" i="1"/>
  <c r="E279" i="1"/>
  <c r="E331" i="1"/>
  <c r="E333" i="1"/>
  <c r="E335" i="1"/>
  <c r="E391" i="1"/>
  <c r="E393" i="1"/>
  <c r="E501" i="1"/>
  <c r="E503" i="1"/>
  <c r="E505" i="1"/>
  <c r="E390" i="1"/>
  <c r="E392" i="1"/>
  <c r="E394" i="1"/>
  <c r="E444" i="1"/>
  <c r="E502" i="1"/>
  <c r="E504" i="1"/>
  <c r="E1032" i="1"/>
  <c r="E1033" i="1"/>
  <c r="E1063" i="1"/>
  <c r="E1332" i="1"/>
  <c r="E1269" i="1"/>
  <c r="E1331" i="1"/>
  <c r="X110" i="1"/>
  <c r="X102" i="1"/>
  <c r="X92" i="1"/>
  <c r="X73" i="1"/>
  <c r="X89" i="1"/>
  <c r="X81" i="1"/>
  <c r="X87" i="1"/>
  <c r="X57" i="1"/>
  <c r="X71" i="1"/>
  <c r="X79" i="1"/>
  <c r="X55" i="1"/>
  <c r="X63" i="1"/>
  <c r="X90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40" i="1"/>
  <c r="V41" i="1"/>
  <c r="V48" i="1"/>
  <c r="V49" i="1"/>
  <c r="V56" i="1"/>
  <c r="V57" i="1"/>
  <c r="V64" i="1"/>
  <c r="V65" i="1"/>
  <c r="V72" i="1"/>
  <c r="V73" i="1"/>
  <c r="V80" i="1"/>
  <c r="V81" i="1"/>
  <c r="V88" i="1"/>
  <c r="V89" i="1"/>
  <c r="V42" i="1"/>
  <c r="V43" i="1"/>
  <c r="V50" i="1"/>
  <c r="V51" i="1"/>
  <c r="V58" i="1"/>
  <c r="V59" i="1"/>
  <c r="V66" i="1"/>
  <c r="V67" i="1"/>
  <c r="V74" i="1"/>
  <c r="V75" i="1"/>
  <c r="V82" i="1"/>
  <c r="V83" i="1"/>
  <c r="V90" i="1"/>
  <c r="V91" i="1"/>
  <c r="V44" i="1"/>
  <c r="V45" i="1"/>
  <c r="V52" i="1"/>
  <c r="V53" i="1"/>
  <c r="V60" i="1"/>
  <c r="V61" i="1"/>
  <c r="V68" i="1"/>
  <c r="V69" i="1"/>
  <c r="V76" i="1"/>
  <c r="V77" i="1"/>
  <c r="V84" i="1"/>
  <c r="V85" i="1"/>
  <c r="V39" i="1"/>
  <c r="V46" i="1"/>
  <c r="V47" i="1"/>
  <c r="V54" i="1"/>
  <c r="V55" i="1"/>
  <c r="V62" i="1"/>
  <c r="V63" i="1"/>
  <c r="V70" i="1"/>
  <c r="V71" i="1"/>
  <c r="V78" i="1"/>
  <c r="V79" i="1"/>
  <c r="V92" i="1"/>
  <c r="V93" i="1"/>
  <c r="V101" i="1"/>
  <c r="V102" i="1"/>
  <c r="V109" i="1"/>
  <c r="V110" i="1"/>
  <c r="V86" i="1"/>
  <c r="V94" i="1"/>
  <c r="V95" i="1"/>
  <c r="V96" i="1"/>
  <c r="V103" i="1"/>
  <c r="V104" i="1"/>
  <c r="V111" i="1"/>
  <c r="V112" i="1"/>
  <c r="U114" i="1"/>
  <c r="V97" i="1"/>
  <c r="V98" i="1"/>
  <c r="V105" i="1"/>
  <c r="V106" i="1"/>
  <c r="V113" i="1"/>
  <c r="V99" i="1"/>
  <c r="V100" i="1"/>
  <c r="V87" i="1"/>
  <c r="V107" i="1"/>
  <c r="V108" i="1"/>
  <c r="X3" i="1"/>
  <c r="X2" i="1"/>
  <c r="X5" i="1"/>
  <c r="X4" i="1"/>
  <c r="X7" i="1"/>
  <c r="X6" i="1"/>
  <c r="X9" i="1"/>
  <c r="X8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46" i="1"/>
  <c r="X54" i="1"/>
  <c r="X62" i="1"/>
  <c r="X70" i="1"/>
  <c r="X78" i="1"/>
  <c r="X86" i="1"/>
  <c r="X43" i="1"/>
  <c r="X44" i="1"/>
  <c r="X51" i="1"/>
  <c r="X52" i="1"/>
  <c r="X59" i="1"/>
  <c r="X60" i="1"/>
  <c r="X67" i="1"/>
  <c r="X68" i="1"/>
  <c r="X75" i="1"/>
  <c r="X76" i="1"/>
  <c r="X99" i="1"/>
  <c r="X106" i="1"/>
  <c r="X107" i="1"/>
  <c r="X84" i="1"/>
  <c r="X101" i="1"/>
  <c r="X109" i="1"/>
  <c r="X94" i="1"/>
  <c r="X97" i="1"/>
  <c r="X83" i="1"/>
  <c r="X91" i="1"/>
  <c r="X104" i="1"/>
  <c r="X100" i="1"/>
  <c r="X95" i="1"/>
  <c r="X72" i="1"/>
  <c r="X40" i="1"/>
  <c r="X77" i="1"/>
  <c r="X64" i="1"/>
  <c r="X69" i="1"/>
  <c r="X113" i="1"/>
  <c r="X112" i="1"/>
  <c r="X111" i="1"/>
  <c r="X66" i="1"/>
  <c r="X61" i="1"/>
  <c r="X58" i="1"/>
  <c r="X53" i="1"/>
  <c r="X103" i="1"/>
  <c r="X108" i="1"/>
  <c r="X105" i="1"/>
  <c r="X85" i="1"/>
  <c r="X56" i="1"/>
  <c r="X45" i="1"/>
  <c r="X80" i="1"/>
  <c r="X48" i="1"/>
  <c r="X93" i="1"/>
  <c r="X96" i="1"/>
  <c r="X98" i="1"/>
  <c r="X82" i="1"/>
  <c r="X50" i="1"/>
  <c r="X39" i="1"/>
  <c r="X74" i="1"/>
  <c r="X42" i="1"/>
  <c r="X88" i="1"/>
  <c r="X65" i="1"/>
  <c r="X41" i="1"/>
  <c r="X38" i="1"/>
  <c r="F20" i="1"/>
  <c r="F547" i="1"/>
  <c r="F546" i="1"/>
  <c r="F598" i="1"/>
  <c r="F1398" i="1"/>
  <c r="F2069" i="1"/>
  <c r="F277" i="1"/>
  <c r="F333" i="1"/>
  <c r="F279" i="1"/>
  <c r="F391" i="1"/>
  <c r="F278" i="1"/>
  <c r="F336" i="1"/>
  <c r="F390" i="1"/>
  <c r="F394" i="1"/>
  <c r="F502" i="1"/>
  <c r="F332" i="1"/>
  <c r="F335" i="1"/>
  <c r="F393" i="1"/>
  <c r="F501" i="1"/>
  <c r="F505" i="1"/>
  <c r="F331" i="1"/>
  <c r="F392" i="1"/>
  <c r="F503" i="1"/>
  <c r="F444" i="1"/>
  <c r="F1033" i="1"/>
  <c r="F334" i="1"/>
  <c r="F504" i="1"/>
  <c r="F1063" i="1"/>
  <c r="F1032" i="1"/>
  <c r="F1269" i="1"/>
  <c r="F1332" i="1"/>
  <c r="F1331" i="1"/>
  <c r="F1078" i="1"/>
  <c r="F513" i="1"/>
  <c r="F1080" i="1"/>
  <c r="F518" i="1"/>
  <c r="F1081" i="1"/>
  <c r="F1084" i="1"/>
  <c r="F10" i="1"/>
  <c r="F13" i="1"/>
  <c r="F12" i="1"/>
  <c r="F535" i="1"/>
  <c r="F1090" i="1"/>
  <c r="F829" i="1"/>
  <c r="F1091" i="1"/>
  <c r="F1394" i="1"/>
  <c r="F1395" i="1"/>
  <c r="F15" i="1"/>
  <c r="F539" i="1"/>
  <c r="F538" i="1"/>
  <c r="F1094" i="1"/>
  <c r="F597" i="1"/>
  <c r="F1093" i="1"/>
  <c r="F1095" i="1"/>
  <c r="F540" i="1"/>
  <c r="F23" i="1"/>
  <c r="F22" i="1"/>
  <c r="F555" i="1"/>
  <c r="F554" i="1"/>
  <c r="F1098" i="1"/>
  <c r="F553" i="1"/>
  <c r="F833" i="1"/>
  <c r="F1097" i="1"/>
  <c r="F556" i="1"/>
  <c r="F1099" i="1"/>
  <c r="F1402" i="1"/>
  <c r="F1401" i="1"/>
  <c r="F31" i="1"/>
  <c r="F30" i="1"/>
  <c r="F567" i="1"/>
  <c r="F566" i="1"/>
  <c r="F602" i="1"/>
  <c r="F842" i="1"/>
  <c r="F601" i="1"/>
  <c r="F1105" i="1"/>
  <c r="F568" i="1"/>
  <c r="F843" i="1"/>
  <c r="F1410" i="1"/>
  <c r="F1414" i="1"/>
  <c r="F1409" i="1"/>
  <c r="F1413" i="1"/>
  <c r="F1417" i="1"/>
  <c r="F1104" i="1"/>
  <c r="F1412" i="1"/>
  <c r="F1416" i="1"/>
  <c r="F1411" i="1"/>
  <c r="F1415" i="1"/>
  <c r="F35" i="1"/>
  <c r="F36" i="1"/>
  <c r="F578" i="1"/>
  <c r="F1424" i="1"/>
  <c r="F862" i="1"/>
  <c r="F585" i="1"/>
  <c r="F865" i="1"/>
  <c r="F863" i="1"/>
  <c r="F584" i="1"/>
  <c r="F864" i="1"/>
  <c r="F47" i="1"/>
  <c r="F49" i="1"/>
  <c r="F48" i="1"/>
  <c r="F615" i="1"/>
  <c r="F619" i="1"/>
  <c r="F618" i="1"/>
  <c r="F870" i="1"/>
  <c r="F910" i="1"/>
  <c r="F589" i="1"/>
  <c r="F617" i="1"/>
  <c r="F869" i="1"/>
  <c r="F871" i="1"/>
  <c r="F911" i="1"/>
  <c r="F1118" i="1"/>
  <c r="F1146" i="1"/>
  <c r="F616" i="1"/>
  <c r="F868" i="1"/>
  <c r="F588" i="1"/>
  <c r="F620" i="1"/>
  <c r="F1610" i="1"/>
  <c r="F1489" i="1"/>
  <c r="F1436" i="1"/>
  <c r="F1119" i="1"/>
  <c r="F55" i="1"/>
  <c r="F57" i="1"/>
  <c r="F56" i="1"/>
  <c r="F627" i="1"/>
  <c r="F626" i="1"/>
  <c r="F878" i="1"/>
  <c r="F877" i="1"/>
  <c r="F881" i="1"/>
  <c r="F628" i="1"/>
  <c r="F879" i="1"/>
  <c r="F1148" i="1"/>
  <c r="F1123" i="1"/>
  <c r="F1442" i="1"/>
  <c r="F1446" i="1"/>
  <c r="F1441" i="1"/>
  <c r="F1445" i="1"/>
  <c r="F880" i="1"/>
  <c r="F1440" i="1"/>
  <c r="F1444" i="1"/>
  <c r="F1492" i="1"/>
  <c r="F79" i="1"/>
  <c r="F635" i="1"/>
  <c r="F634" i="1"/>
  <c r="F914" i="1"/>
  <c r="F913" i="1"/>
  <c r="F636" i="1"/>
  <c r="F1494" i="1"/>
  <c r="F63" i="1"/>
  <c r="F62" i="1"/>
  <c r="F61" i="1"/>
  <c r="F81" i="1"/>
  <c r="F60" i="1"/>
  <c r="F80" i="1"/>
  <c r="F639" i="1"/>
  <c r="F643" i="1"/>
  <c r="F642" i="1"/>
  <c r="F646" i="1"/>
  <c r="F886" i="1"/>
  <c r="F890" i="1"/>
  <c r="F593" i="1"/>
  <c r="F641" i="1"/>
  <c r="F645" i="1"/>
  <c r="F697" i="1"/>
  <c r="F889" i="1"/>
  <c r="F644" i="1"/>
  <c r="F887" i="1"/>
  <c r="F1150" i="1"/>
  <c r="F915" i="1"/>
  <c r="F640" i="1"/>
  <c r="F1458" i="1"/>
  <c r="F1498" i="1"/>
  <c r="F1457" i="1"/>
  <c r="F1497" i="1"/>
  <c r="F1152" i="1"/>
  <c r="F1456" i="1"/>
  <c r="F1496" i="1"/>
  <c r="F1500" i="1"/>
  <c r="F888" i="1"/>
  <c r="F1151" i="1"/>
  <c r="F82" i="1"/>
  <c r="F891" i="1"/>
  <c r="F1130" i="1"/>
  <c r="F1502" i="1"/>
  <c r="F101" i="1"/>
  <c r="F926" i="1"/>
  <c r="F927" i="1"/>
  <c r="F664" i="1"/>
  <c r="F1169" i="1"/>
  <c r="F107" i="1"/>
  <c r="F109" i="1"/>
  <c r="F108" i="1"/>
  <c r="F1176" i="1"/>
  <c r="F1175" i="1"/>
  <c r="F119" i="1"/>
  <c r="F118" i="1"/>
  <c r="F117" i="1"/>
  <c r="F76" i="1"/>
  <c r="F671" i="1"/>
  <c r="F934" i="1"/>
  <c r="F937" i="1"/>
  <c r="F935" i="1"/>
  <c r="F979" i="1"/>
  <c r="F704" i="1"/>
  <c r="F1270" i="1"/>
  <c r="F936" i="1"/>
  <c r="F1181" i="1"/>
  <c r="F1180" i="1"/>
  <c r="F943" i="1"/>
  <c r="F980" i="1"/>
  <c r="F151" i="1"/>
  <c r="F150" i="1"/>
  <c r="F149" i="1"/>
  <c r="F153" i="1"/>
  <c r="F181" i="1"/>
  <c r="F152" i="1"/>
  <c r="F180" i="1"/>
  <c r="F182" i="1"/>
  <c r="F986" i="1"/>
  <c r="F990" i="1"/>
  <c r="F725" i="1"/>
  <c r="F985" i="1"/>
  <c r="F989" i="1"/>
  <c r="F1065" i="1"/>
  <c r="F964" i="1"/>
  <c r="F988" i="1"/>
  <c r="F963" i="1"/>
  <c r="F987" i="1"/>
  <c r="F768" i="1"/>
  <c r="F1198" i="1"/>
  <c r="F1064" i="1"/>
  <c r="F1341" i="1"/>
  <c r="F984" i="1"/>
  <c r="F1048" i="1"/>
  <c r="F207" i="1"/>
  <c r="F211" i="1"/>
  <c r="F215" i="1"/>
  <c r="F209" i="1"/>
  <c r="F213" i="1"/>
  <c r="F217" i="1"/>
  <c r="F168" i="1"/>
  <c r="F208" i="1"/>
  <c r="F216" i="1"/>
  <c r="F395" i="1"/>
  <c r="F210" i="1"/>
  <c r="F212" i="1"/>
  <c r="F445" i="1"/>
  <c r="F214" i="1"/>
  <c r="F1025" i="1"/>
  <c r="F1230" i="1"/>
  <c r="F1354" i="1"/>
  <c r="F1229" i="1"/>
  <c r="F1289" i="1"/>
  <c r="F1353" i="1"/>
  <c r="F1288" i="1"/>
  <c r="F1352" i="1"/>
  <c r="F1231" i="1"/>
  <c r="F1355" i="1"/>
  <c r="F243" i="1"/>
  <c r="F251" i="1"/>
  <c r="F245" i="1"/>
  <c r="F281" i="1"/>
  <c r="F343" i="1"/>
  <c r="F347" i="1"/>
  <c r="F407" i="1"/>
  <c r="F451" i="1"/>
  <c r="F250" i="1"/>
  <c r="F342" i="1"/>
  <c r="F346" i="1"/>
  <c r="F350" i="1"/>
  <c r="F406" i="1"/>
  <c r="F410" i="1"/>
  <c r="F454" i="1"/>
  <c r="F244" i="1"/>
  <c r="F252" i="1"/>
  <c r="F345" i="1"/>
  <c r="F349" i="1"/>
  <c r="F409" i="1"/>
  <c r="F453" i="1"/>
  <c r="F246" i="1"/>
  <c r="F280" i="1"/>
  <c r="F344" i="1"/>
  <c r="F408" i="1"/>
  <c r="F348" i="1"/>
  <c r="F1254" i="1"/>
  <c r="F1318" i="1"/>
  <c r="F1253" i="1"/>
  <c r="F452" i="1"/>
  <c r="F1211" i="1"/>
  <c r="F1319" i="1"/>
  <c r="F273" i="1"/>
  <c r="F309" i="1"/>
  <c r="F313" i="1"/>
  <c r="F317" i="1"/>
  <c r="F321" i="1"/>
  <c r="F325" i="1"/>
  <c r="F329" i="1"/>
  <c r="F276" i="1"/>
  <c r="F308" i="1"/>
  <c r="F311" i="1"/>
  <c r="F314" i="1"/>
  <c r="F324" i="1"/>
  <c r="F327" i="1"/>
  <c r="F330" i="1"/>
  <c r="F383" i="1"/>
  <c r="F387" i="1"/>
  <c r="F435" i="1"/>
  <c r="F439" i="1"/>
  <c r="F443" i="1"/>
  <c r="F272" i="1"/>
  <c r="F275" i="1"/>
  <c r="F310" i="1"/>
  <c r="F320" i="1"/>
  <c r="F323" i="1"/>
  <c r="F326" i="1"/>
  <c r="F382" i="1"/>
  <c r="F386" i="1"/>
  <c r="F438" i="1"/>
  <c r="F442" i="1"/>
  <c r="F490" i="1"/>
  <c r="F494" i="1"/>
  <c r="F498" i="1"/>
  <c r="F271" i="1"/>
  <c r="F274" i="1"/>
  <c r="F316" i="1"/>
  <c r="F319" i="1"/>
  <c r="F322" i="1"/>
  <c r="F381" i="1"/>
  <c r="F385" i="1"/>
  <c r="F389" i="1"/>
  <c r="F437" i="1"/>
  <c r="F441" i="1"/>
  <c r="F489" i="1"/>
  <c r="F493" i="1"/>
  <c r="F497" i="1"/>
  <c r="F318" i="1"/>
  <c r="F440" i="1"/>
  <c r="F487" i="1"/>
  <c r="F495" i="1"/>
  <c r="F315" i="1"/>
  <c r="F328" i="1"/>
  <c r="F492" i="1"/>
  <c r="F500" i="1"/>
  <c r="F758" i="1"/>
  <c r="F818" i="1"/>
  <c r="F1046" i="1"/>
  <c r="F1058" i="1"/>
  <c r="F1062" i="1"/>
  <c r="F312" i="1"/>
  <c r="F384" i="1"/>
  <c r="F491" i="1"/>
  <c r="F499" i="1"/>
  <c r="F761" i="1"/>
  <c r="F817" i="1"/>
  <c r="F821" i="1"/>
  <c r="F1045" i="1"/>
  <c r="F1057" i="1"/>
  <c r="F1061" i="1"/>
  <c r="F1077" i="1"/>
  <c r="F759" i="1"/>
  <c r="F815" i="1"/>
  <c r="F1023" i="1"/>
  <c r="F1047" i="1"/>
  <c r="F270" i="1"/>
  <c r="F820" i="1"/>
  <c r="F1044" i="1"/>
  <c r="F1060" i="1"/>
  <c r="F1076" i="1"/>
  <c r="F436" i="1"/>
  <c r="F488" i="1"/>
  <c r="F819" i="1"/>
  <c r="F1059" i="1"/>
  <c r="F1075" i="1"/>
  <c r="F496" i="1"/>
  <c r="F1024" i="1"/>
  <c r="F1330" i="1"/>
  <c r="F1382" i="1"/>
  <c r="F1381" i="1"/>
  <c r="F388" i="1"/>
  <c r="F816" i="1"/>
  <c r="F1268" i="1"/>
  <c r="F1380" i="1"/>
  <c r="F760" i="1"/>
  <c r="F1267" i="1"/>
  <c r="F1383" i="1"/>
  <c r="F2" i="1"/>
  <c r="F2168" i="1"/>
  <c r="F2164" i="1"/>
  <c r="F2160" i="1"/>
  <c r="F2156" i="1"/>
  <c r="F2152" i="1"/>
  <c r="F2148" i="1"/>
  <c r="F2144" i="1"/>
  <c r="F2140" i="1"/>
  <c r="F2136" i="1"/>
  <c r="F2132" i="1"/>
  <c r="F2128" i="1"/>
  <c r="F2124" i="1"/>
  <c r="F2120" i="1"/>
  <c r="F2116" i="1"/>
  <c r="F2112" i="1"/>
  <c r="F2108" i="1"/>
  <c r="F2104" i="1"/>
  <c r="F2100" i="1"/>
  <c r="F2096" i="1"/>
  <c r="F2092" i="1"/>
  <c r="F2088" i="1"/>
  <c r="F2084" i="1"/>
  <c r="F2080" i="1"/>
  <c r="F2076" i="1"/>
  <c r="F2072" i="1"/>
  <c r="F2064" i="1"/>
  <c r="F2060" i="1"/>
  <c r="F2056" i="1"/>
  <c r="F2052" i="1"/>
  <c r="F2048" i="1"/>
  <c r="F2044" i="1"/>
  <c r="F2040" i="1"/>
  <c r="F2036" i="1"/>
  <c r="F2032" i="1"/>
  <c r="F2028" i="1"/>
  <c r="F2024" i="1"/>
  <c r="F2020" i="1"/>
  <c r="F2016" i="1"/>
  <c r="F2012" i="1"/>
  <c r="F2008" i="1"/>
  <c r="F2000" i="1"/>
  <c r="F1992" i="1"/>
  <c r="F1988" i="1"/>
  <c r="F1984" i="1"/>
  <c r="F1980" i="1"/>
  <c r="F1976" i="1"/>
  <c r="F1972" i="1"/>
  <c r="F1968" i="1"/>
  <c r="F1964" i="1"/>
  <c r="F1960" i="1"/>
  <c r="F1956" i="1"/>
  <c r="F1952" i="1"/>
  <c r="F1948" i="1"/>
  <c r="F1944" i="1"/>
  <c r="F1940" i="1"/>
  <c r="F1936" i="1"/>
  <c r="F1932" i="1"/>
  <c r="F1928" i="1"/>
  <c r="F1920" i="1"/>
  <c r="F1916" i="1"/>
  <c r="F1912" i="1"/>
  <c r="F1904" i="1"/>
  <c r="F1900" i="1"/>
  <c r="F1896" i="1"/>
  <c r="F1892" i="1"/>
  <c r="F1888" i="1"/>
  <c r="F1884" i="1"/>
  <c r="F1880" i="1"/>
  <c r="F1876" i="1"/>
  <c r="F1872" i="1"/>
  <c r="F1868" i="1"/>
  <c r="F1864" i="1"/>
  <c r="F1860" i="1"/>
  <c r="F1852" i="1"/>
  <c r="F1848" i="1"/>
  <c r="F1844" i="1"/>
  <c r="F1840" i="1"/>
  <c r="F1836" i="1"/>
  <c r="F1832" i="1"/>
  <c r="F1828" i="1"/>
  <c r="F1824" i="1"/>
  <c r="F1820" i="1"/>
  <c r="F1816" i="1"/>
  <c r="F1812" i="1"/>
  <c r="F1808" i="1"/>
  <c r="F1804" i="1"/>
  <c r="F1800" i="1"/>
  <c r="F1792" i="1"/>
  <c r="F1784" i="1"/>
  <c r="F1780" i="1"/>
  <c r="F1776" i="1"/>
  <c r="F1772" i="1"/>
  <c r="F1768" i="1"/>
  <c r="F1764" i="1"/>
  <c r="F1760" i="1"/>
  <c r="F1756" i="1"/>
  <c r="F1752" i="1"/>
  <c r="F1748" i="1"/>
  <c r="F1744" i="1"/>
  <c r="F1740" i="1"/>
  <c r="F1736" i="1"/>
  <c r="F1732" i="1"/>
  <c r="F1728" i="1"/>
  <c r="F1720" i="1"/>
  <c r="F1716" i="1"/>
  <c r="F1712" i="1"/>
  <c r="F1708" i="1"/>
  <c r="F1704" i="1"/>
  <c r="F1700" i="1"/>
  <c r="F1692" i="1"/>
  <c r="F1680" i="1"/>
  <c r="F1676" i="1"/>
  <c r="F1672" i="1"/>
  <c r="F1668" i="1"/>
  <c r="F1664" i="1"/>
  <c r="F1660" i="1"/>
  <c r="F1656" i="1"/>
  <c r="F1652" i="1"/>
  <c r="F1648" i="1"/>
  <c r="F1644" i="1"/>
  <c r="F1636" i="1"/>
  <c r="F1632" i="1"/>
  <c r="F1629" i="1"/>
  <c r="F1623" i="1"/>
  <c r="F1615" i="1"/>
  <c r="F1599" i="1"/>
  <c r="F1591" i="1"/>
  <c r="F1575" i="1"/>
  <c r="F1559" i="1"/>
  <c r="F1527" i="1"/>
  <c r="F1519" i="1"/>
  <c r="F1511" i="1"/>
  <c r="F1491" i="1"/>
  <c r="F1443" i="1"/>
  <c r="F1427" i="1"/>
  <c r="F506" i="1"/>
  <c r="F822" i="1"/>
  <c r="F510" i="1"/>
  <c r="F1079" i="1"/>
  <c r="F1384" i="1"/>
  <c r="F514" i="1"/>
  <c r="F516" i="1"/>
  <c r="F515" i="1"/>
  <c r="F1386" i="1"/>
  <c r="F1385" i="1"/>
  <c r="F519" i="1"/>
  <c r="F1082" i="1"/>
  <c r="F824" i="1"/>
  <c r="F5" i="1"/>
  <c r="F1085" i="1"/>
  <c r="F1390" i="1"/>
  <c r="F1391" i="1"/>
  <c r="F533" i="1"/>
  <c r="F1089" i="1"/>
  <c r="F532" i="1"/>
  <c r="F828" i="1"/>
  <c r="F14" i="1"/>
  <c r="F1092" i="1"/>
  <c r="F1396" i="1"/>
  <c r="F16" i="1"/>
  <c r="F24" i="1"/>
  <c r="F557" i="1"/>
  <c r="F1403" i="1"/>
  <c r="F27" i="1"/>
  <c r="F26" i="1"/>
  <c r="F563" i="1"/>
  <c r="F562" i="1"/>
  <c r="F838" i="1"/>
  <c r="F1102" i="1"/>
  <c r="F561" i="1"/>
  <c r="F565" i="1"/>
  <c r="F837" i="1"/>
  <c r="F1101" i="1"/>
  <c r="F564" i="1"/>
  <c r="F839" i="1"/>
  <c r="F1103" i="1"/>
  <c r="F836" i="1"/>
  <c r="F1406" i="1"/>
  <c r="F840" i="1"/>
  <c r="F1405" i="1"/>
  <c r="F1404" i="1"/>
  <c r="F1484" i="1"/>
  <c r="F560" i="1"/>
  <c r="F1407" i="1"/>
  <c r="F569" i="1"/>
  <c r="F38" i="1"/>
  <c r="F37" i="1"/>
  <c r="F579" i="1"/>
  <c r="F850" i="1"/>
  <c r="F849" i="1"/>
  <c r="F1109" i="1"/>
  <c r="F852" i="1"/>
  <c r="F604" i="1"/>
  <c r="F851" i="1"/>
  <c r="F1486" i="1"/>
  <c r="F1425" i="1"/>
  <c r="F1485" i="1"/>
  <c r="F848" i="1"/>
  <c r="F43" i="1"/>
  <c r="F44" i="1"/>
  <c r="F587" i="1"/>
  <c r="F611" i="1"/>
  <c r="F586" i="1"/>
  <c r="F610" i="1"/>
  <c r="F866" i="1"/>
  <c r="F609" i="1"/>
  <c r="F1117" i="1"/>
  <c r="F867" i="1"/>
  <c r="F1116" i="1"/>
  <c r="F1430" i="1"/>
  <c r="F1434" i="1"/>
  <c r="F1143" i="1"/>
  <c r="F1429" i="1"/>
  <c r="F1433" i="1"/>
  <c r="F608" i="1"/>
  <c r="F1115" i="1"/>
  <c r="F1432" i="1"/>
  <c r="F1147" i="1"/>
  <c r="F58" i="1"/>
  <c r="F630" i="1"/>
  <c r="F882" i="1"/>
  <c r="F629" i="1"/>
  <c r="F1124" i="1"/>
  <c r="F592" i="1"/>
  <c r="F637" i="1"/>
  <c r="F1153" i="1"/>
  <c r="F83" i="1"/>
  <c r="F86" i="1"/>
  <c r="F65" i="1"/>
  <c r="F85" i="1"/>
  <c r="F64" i="1"/>
  <c r="F84" i="1"/>
  <c r="F894" i="1"/>
  <c r="F918" i="1"/>
  <c r="F893" i="1"/>
  <c r="F917" i="1"/>
  <c r="F921" i="1"/>
  <c r="F919" i="1"/>
  <c r="F648" i="1"/>
  <c r="F892" i="1"/>
  <c r="F1129" i="1"/>
  <c r="F1128" i="1"/>
  <c r="F1156" i="1"/>
  <c r="F1612" i="1"/>
  <c r="F920" i="1"/>
  <c r="F1215" i="1"/>
  <c r="F91" i="1"/>
  <c r="F95" i="1"/>
  <c r="F94" i="1"/>
  <c r="F69" i="1"/>
  <c r="F93" i="1"/>
  <c r="F92" i="1"/>
  <c r="F595" i="1"/>
  <c r="F659" i="1"/>
  <c r="F699" i="1"/>
  <c r="F594" i="1"/>
  <c r="F658" i="1"/>
  <c r="F698" i="1"/>
  <c r="F922" i="1"/>
  <c r="F657" i="1"/>
  <c r="F897" i="1"/>
  <c r="F68" i="1"/>
  <c r="F1162" i="1"/>
  <c r="F923" i="1"/>
  <c r="F1466" i="1"/>
  <c r="F1506" i="1"/>
  <c r="F656" i="1"/>
  <c r="F1161" i="1"/>
  <c r="F1465" i="1"/>
  <c r="F1131" i="1"/>
  <c r="F1160" i="1"/>
  <c r="F1163" i="1"/>
  <c r="F1464" i="1"/>
  <c r="F1468" i="1"/>
  <c r="F1504" i="1"/>
  <c r="F667" i="1"/>
  <c r="F666" i="1"/>
  <c r="F906" i="1"/>
  <c r="F665" i="1"/>
  <c r="F905" i="1"/>
  <c r="F929" i="1"/>
  <c r="F1138" i="1"/>
  <c r="F1170" i="1"/>
  <c r="F668" i="1"/>
  <c r="F1140" i="1"/>
  <c r="F928" i="1"/>
  <c r="F1139" i="1"/>
  <c r="F1476" i="1"/>
  <c r="F111" i="1"/>
  <c r="F110" i="1"/>
  <c r="F933" i="1"/>
  <c r="F1177" i="1"/>
  <c r="F123" i="1"/>
  <c r="F122" i="1"/>
  <c r="F121" i="1"/>
  <c r="F173" i="1"/>
  <c r="F120" i="1"/>
  <c r="F124" i="1"/>
  <c r="F172" i="1"/>
  <c r="F706" i="1"/>
  <c r="F710" i="1"/>
  <c r="F762" i="1"/>
  <c r="F938" i="1"/>
  <c r="F673" i="1"/>
  <c r="F705" i="1"/>
  <c r="F709" i="1"/>
  <c r="F711" i="1"/>
  <c r="F708" i="1"/>
  <c r="F940" i="1"/>
  <c r="F707" i="1"/>
  <c r="F763" i="1"/>
  <c r="F907" i="1"/>
  <c r="F939" i="1"/>
  <c r="F1182" i="1"/>
  <c r="F1186" i="1"/>
  <c r="F1530" i="1"/>
  <c r="F1534" i="1"/>
  <c r="F1622" i="1"/>
  <c r="F712" i="1"/>
  <c r="F1185" i="1"/>
  <c r="F672" i="1"/>
  <c r="F1184" i="1"/>
  <c r="F1528" i="1"/>
  <c r="F1532" i="1"/>
  <c r="F1536" i="1"/>
  <c r="F1183" i="1"/>
  <c r="F675" i="1"/>
  <c r="F674" i="1"/>
  <c r="F946" i="1"/>
  <c r="F945" i="1"/>
  <c r="F908" i="1"/>
  <c r="F1190" i="1"/>
  <c r="F1334" i="1"/>
  <c r="F1538" i="1"/>
  <c r="F1542" i="1"/>
  <c r="F1546" i="1"/>
  <c r="F1626" i="1"/>
  <c r="F944" i="1"/>
  <c r="F1192" i="1"/>
  <c r="F1216" i="1"/>
  <c r="F1540" i="1"/>
  <c r="F1544" i="1"/>
  <c r="F1624" i="1"/>
  <c r="F1191" i="1"/>
  <c r="F1335" i="1"/>
  <c r="F139" i="1"/>
  <c r="F143" i="1"/>
  <c r="F175" i="1"/>
  <c r="F138" i="1"/>
  <c r="F142" i="1"/>
  <c r="F141" i="1"/>
  <c r="F145" i="1"/>
  <c r="F176" i="1"/>
  <c r="F140" i="1"/>
  <c r="F144" i="1"/>
  <c r="F679" i="1"/>
  <c r="F678" i="1"/>
  <c r="F718" i="1"/>
  <c r="F722" i="1"/>
  <c r="F766" i="1"/>
  <c r="F954" i="1"/>
  <c r="F982" i="1"/>
  <c r="F677" i="1"/>
  <c r="F721" i="1"/>
  <c r="F765" i="1"/>
  <c r="F953" i="1"/>
  <c r="F957" i="1"/>
  <c r="F981" i="1"/>
  <c r="F596" i="1"/>
  <c r="F676" i="1"/>
  <c r="F719" i="1"/>
  <c r="F767" i="1"/>
  <c r="F1142" i="1"/>
  <c r="F724" i="1"/>
  <c r="F764" i="1"/>
  <c r="F956" i="1"/>
  <c r="F174" i="1"/>
  <c r="F723" i="1"/>
  <c r="F955" i="1"/>
  <c r="F1194" i="1"/>
  <c r="F1550" i="1"/>
  <c r="F1554" i="1"/>
  <c r="F1558" i="1"/>
  <c r="F1562" i="1"/>
  <c r="F1337" i="1"/>
  <c r="F720" i="1"/>
  <c r="F1272" i="1"/>
  <c r="F1336" i="1"/>
  <c r="F1548" i="1"/>
  <c r="F1552" i="1"/>
  <c r="F1556" i="1"/>
  <c r="F1560" i="1"/>
  <c r="F1564" i="1"/>
  <c r="F1584" i="1"/>
  <c r="F952" i="1"/>
  <c r="F1195" i="1"/>
  <c r="F1271" i="1"/>
  <c r="F155" i="1"/>
  <c r="F159" i="1"/>
  <c r="F183" i="1"/>
  <c r="F187" i="1"/>
  <c r="F191" i="1"/>
  <c r="F157" i="1"/>
  <c r="F185" i="1"/>
  <c r="F189" i="1"/>
  <c r="F193" i="1"/>
  <c r="F160" i="1"/>
  <c r="F184" i="1"/>
  <c r="F192" i="1"/>
  <c r="F154" i="1"/>
  <c r="F186" i="1"/>
  <c r="F156" i="1"/>
  <c r="F188" i="1"/>
  <c r="F683" i="1"/>
  <c r="F158" i="1"/>
  <c r="F190" i="1"/>
  <c r="F682" i="1"/>
  <c r="F726" i="1"/>
  <c r="F770" i="1"/>
  <c r="F774" i="1"/>
  <c r="F966" i="1"/>
  <c r="F994" i="1"/>
  <c r="F998" i="1"/>
  <c r="F1066" i="1"/>
  <c r="F681" i="1"/>
  <c r="F685" i="1"/>
  <c r="F729" i="1"/>
  <c r="F769" i="1"/>
  <c r="F773" i="1"/>
  <c r="F965" i="1"/>
  <c r="F993" i="1"/>
  <c r="F997" i="1"/>
  <c r="F727" i="1"/>
  <c r="F775" i="1"/>
  <c r="F967" i="1"/>
  <c r="F991" i="1"/>
  <c r="F680" i="1"/>
  <c r="F772" i="1"/>
  <c r="F996" i="1"/>
  <c r="F684" i="1"/>
  <c r="F771" i="1"/>
  <c r="F995" i="1"/>
  <c r="F992" i="1"/>
  <c r="F1202" i="1"/>
  <c r="F1222" i="1"/>
  <c r="F1274" i="1"/>
  <c r="F1278" i="1"/>
  <c r="F1342" i="1"/>
  <c r="F1346" i="1"/>
  <c r="F1566" i="1"/>
  <c r="F1570" i="1"/>
  <c r="F1574" i="1"/>
  <c r="F1578" i="1"/>
  <c r="F1586" i="1"/>
  <c r="F1630" i="1"/>
  <c r="F1201" i="1"/>
  <c r="F1277" i="1"/>
  <c r="F1281" i="1"/>
  <c r="F1345" i="1"/>
  <c r="F1200" i="1"/>
  <c r="F1224" i="1"/>
  <c r="F1276" i="1"/>
  <c r="F1280" i="1"/>
  <c r="F1344" i="1"/>
  <c r="F1568" i="1"/>
  <c r="F1572" i="1"/>
  <c r="F1576" i="1"/>
  <c r="F1580" i="1"/>
  <c r="F1588" i="1"/>
  <c r="F728" i="1"/>
  <c r="F1199" i="1"/>
  <c r="F1223" i="1"/>
  <c r="F1275" i="1"/>
  <c r="F1279" i="1"/>
  <c r="F1343" i="1"/>
  <c r="F219" i="1"/>
  <c r="F223" i="1"/>
  <c r="F227" i="1"/>
  <c r="F169" i="1"/>
  <c r="F221" i="1"/>
  <c r="F225" i="1"/>
  <c r="F224" i="1"/>
  <c r="F399" i="1"/>
  <c r="F170" i="1"/>
  <c r="F218" i="1"/>
  <c r="F226" i="1"/>
  <c r="F398" i="1"/>
  <c r="F220" i="1"/>
  <c r="F228" i="1"/>
  <c r="F397" i="1"/>
  <c r="F691" i="1"/>
  <c r="F222" i="1"/>
  <c r="F396" i="1"/>
  <c r="F742" i="1"/>
  <c r="F786" i="1"/>
  <c r="F974" i="1"/>
  <c r="F1002" i="1"/>
  <c r="F1006" i="1"/>
  <c r="F1026" i="1"/>
  <c r="F693" i="1"/>
  <c r="F741" i="1"/>
  <c r="F785" i="1"/>
  <c r="F909" i="1"/>
  <c r="F973" i="1"/>
  <c r="F1001" i="1"/>
  <c r="F1005" i="1"/>
  <c r="F1009" i="1"/>
  <c r="F1069" i="1"/>
  <c r="F692" i="1"/>
  <c r="F975" i="1"/>
  <c r="F1007" i="1"/>
  <c r="F972" i="1"/>
  <c r="F1004" i="1"/>
  <c r="F1068" i="1"/>
  <c r="F1003" i="1"/>
  <c r="F1035" i="1"/>
  <c r="F1051" i="1"/>
  <c r="F1067" i="1"/>
  <c r="F1234" i="1"/>
  <c r="F1238" i="1"/>
  <c r="F1290" i="1"/>
  <c r="F1294" i="1"/>
  <c r="F1298" i="1"/>
  <c r="F1302" i="1"/>
  <c r="F1358" i="1"/>
  <c r="F1582" i="1"/>
  <c r="F1594" i="1"/>
  <c r="F1598" i="1"/>
  <c r="F1233" i="1"/>
  <c r="F1237" i="1"/>
  <c r="F1293" i="1"/>
  <c r="F1297" i="1"/>
  <c r="F1301" i="1"/>
  <c r="F1305" i="1"/>
  <c r="F1357" i="1"/>
  <c r="F1361" i="1"/>
  <c r="F784" i="1"/>
  <c r="F1008" i="1"/>
  <c r="F1232" i="1"/>
  <c r="F1236" i="1"/>
  <c r="F1292" i="1"/>
  <c r="F1296" i="1"/>
  <c r="F1300" i="1"/>
  <c r="F1304" i="1"/>
  <c r="F1356" i="1"/>
  <c r="F1360" i="1"/>
  <c r="F1596" i="1"/>
  <c r="F1207" i="1"/>
  <c r="F1235" i="1"/>
  <c r="F1239" i="1"/>
  <c r="F1291" i="1"/>
  <c r="F1295" i="1"/>
  <c r="F1299" i="1"/>
  <c r="F1303" i="1"/>
  <c r="F1359" i="1"/>
  <c r="F247" i="1"/>
  <c r="F255" i="1"/>
  <c r="F253" i="1"/>
  <c r="F257" i="1"/>
  <c r="F285" i="1"/>
  <c r="F256" i="1"/>
  <c r="F282" i="1"/>
  <c r="F351" i="1"/>
  <c r="F355" i="1"/>
  <c r="F411" i="1"/>
  <c r="F415" i="1"/>
  <c r="F419" i="1"/>
  <c r="F455" i="1"/>
  <c r="F459" i="1"/>
  <c r="F463" i="1"/>
  <c r="F467" i="1"/>
  <c r="F354" i="1"/>
  <c r="F358" i="1"/>
  <c r="F414" i="1"/>
  <c r="F418" i="1"/>
  <c r="F458" i="1"/>
  <c r="F462" i="1"/>
  <c r="F466" i="1"/>
  <c r="F284" i="1"/>
  <c r="F353" i="1"/>
  <c r="F357" i="1"/>
  <c r="F413" i="1"/>
  <c r="F417" i="1"/>
  <c r="F421" i="1"/>
  <c r="F457" i="1"/>
  <c r="F461" i="1"/>
  <c r="F465" i="1"/>
  <c r="F456" i="1"/>
  <c r="F254" i="1"/>
  <c r="F412" i="1"/>
  <c r="F460" i="1"/>
  <c r="F746" i="1"/>
  <c r="F750" i="1"/>
  <c r="F754" i="1"/>
  <c r="F802" i="1"/>
  <c r="F806" i="1"/>
  <c r="F978" i="1"/>
  <c r="F1018" i="1"/>
  <c r="F1022" i="1"/>
  <c r="F1030" i="1"/>
  <c r="F1042" i="1"/>
  <c r="F1054" i="1"/>
  <c r="F1074" i="1"/>
  <c r="F286" i="1"/>
  <c r="F352" i="1"/>
  <c r="F416" i="1"/>
  <c r="F464" i="1"/>
  <c r="F749" i="1"/>
  <c r="F753" i="1"/>
  <c r="F801" i="1"/>
  <c r="F805" i="1"/>
  <c r="F977" i="1"/>
  <c r="F1021" i="1"/>
  <c r="F1029" i="1"/>
  <c r="F1041" i="1"/>
  <c r="F1073" i="1"/>
  <c r="F283" i="1"/>
  <c r="F751" i="1"/>
  <c r="F807" i="1"/>
  <c r="F1031" i="1"/>
  <c r="F1039" i="1"/>
  <c r="F1055" i="1"/>
  <c r="F356" i="1"/>
  <c r="F420" i="1"/>
  <c r="F696" i="1"/>
  <c r="F748" i="1"/>
  <c r="F756" i="1"/>
  <c r="F804" i="1"/>
  <c r="F1020" i="1"/>
  <c r="F747" i="1"/>
  <c r="F755" i="1"/>
  <c r="F803" i="1"/>
  <c r="F1019" i="1"/>
  <c r="F1043" i="1"/>
  <c r="F1056" i="1"/>
  <c r="F1214" i="1"/>
  <c r="F1258" i="1"/>
  <c r="F1322" i="1"/>
  <c r="F1374" i="1"/>
  <c r="F1378" i="1"/>
  <c r="F1606" i="1"/>
  <c r="F808" i="1"/>
  <c r="F1213" i="1"/>
  <c r="F1257" i="1"/>
  <c r="F1321" i="1"/>
  <c r="F1373" i="1"/>
  <c r="F1377" i="1"/>
  <c r="F752" i="1"/>
  <c r="F976" i="1"/>
  <c r="F1040" i="1"/>
  <c r="F1072" i="1"/>
  <c r="F1212" i="1"/>
  <c r="F1256" i="1"/>
  <c r="F1260" i="1"/>
  <c r="F1320" i="1"/>
  <c r="F1372" i="1"/>
  <c r="F1376" i="1"/>
  <c r="F1608" i="1"/>
  <c r="F1255" i="1"/>
  <c r="F1259" i="1"/>
  <c r="F1323" i="1"/>
  <c r="F1371" i="1"/>
  <c r="F1375" i="1"/>
  <c r="F2169" i="1"/>
  <c r="F2165" i="1"/>
  <c r="F2161" i="1"/>
  <c r="F2157" i="1"/>
  <c r="F2153" i="1"/>
  <c r="F2149" i="1"/>
  <c r="F2145" i="1"/>
  <c r="F2141" i="1"/>
  <c r="F2137" i="1"/>
  <c r="F2133" i="1"/>
  <c r="F2129" i="1"/>
  <c r="F2125" i="1"/>
  <c r="F2121" i="1"/>
  <c r="F2117" i="1"/>
  <c r="F2113" i="1"/>
  <c r="F2109" i="1"/>
  <c r="F2105" i="1"/>
  <c r="F2101" i="1"/>
  <c r="F2097" i="1"/>
  <c r="F2093" i="1"/>
  <c r="F2089" i="1"/>
  <c r="F2085" i="1"/>
  <c r="F2081" i="1"/>
  <c r="F2077" i="1"/>
  <c r="F2073" i="1"/>
  <c r="F2065" i="1"/>
  <c r="F2061" i="1"/>
  <c r="F2057" i="1"/>
  <c r="F2053" i="1"/>
  <c r="F2049" i="1"/>
  <c r="F2045" i="1"/>
  <c r="F2041" i="1"/>
  <c r="F2037" i="1"/>
  <c r="F2033" i="1"/>
  <c r="F2029" i="1"/>
  <c r="F2025" i="1"/>
  <c r="F2021" i="1"/>
  <c r="F2017" i="1"/>
  <c r="F2013" i="1"/>
  <c r="F2009" i="1"/>
  <c r="F2005" i="1"/>
  <c r="F2001" i="1"/>
  <c r="F1997" i="1"/>
  <c r="F1993" i="1"/>
  <c r="F1985" i="1"/>
  <c r="F1981" i="1"/>
  <c r="F1977" i="1"/>
  <c r="F1973" i="1"/>
  <c r="F1969" i="1"/>
  <c r="F1965" i="1"/>
  <c r="F1961" i="1"/>
  <c r="F1957" i="1"/>
  <c r="F1953" i="1"/>
  <c r="F1949" i="1"/>
  <c r="F1945" i="1"/>
  <c r="F1941" i="1"/>
  <c r="F1937" i="1"/>
  <c r="F1933" i="1"/>
  <c r="F1929" i="1"/>
  <c r="F1925" i="1"/>
  <c r="F1921" i="1"/>
  <c r="F1917" i="1"/>
  <c r="F1913" i="1"/>
  <c r="F1909" i="1"/>
  <c r="F1905" i="1"/>
  <c r="F1901" i="1"/>
  <c r="F1897" i="1"/>
  <c r="F1893" i="1"/>
  <c r="F1889" i="1"/>
  <c r="F1885" i="1"/>
  <c r="F1881" i="1"/>
  <c r="F1877" i="1"/>
  <c r="F1873" i="1"/>
  <c r="F1869" i="1"/>
  <c r="F1865" i="1"/>
  <c r="F1861" i="1"/>
  <c r="F1857" i="1"/>
  <c r="F1853" i="1"/>
  <c r="F1849" i="1"/>
  <c r="F1845" i="1"/>
  <c r="F1841" i="1"/>
  <c r="F1837" i="1"/>
  <c r="F1833" i="1"/>
  <c r="F1829" i="1"/>
  <c r="F1825" i="1"/>
  <c r="F1821" i="1"/>
  <c r="F1817" i="1"/>
  <c r="F1813" i="1"/>
  <c r="F1809" i="1"/>
  <c r="F1805" i="1"/>
  <c r="F1797" i="1"/>
  <c r="F1789" i="1"/>
  <c r="F1785" i="1"/>
  <c r="F1781" i="1"/>
  <c r="F1777" i="1"/>
  <c r="F1773" i="1"/>
  <c r="F1769" i="1"/>
  <c r="F1765" i="1"/>
  <c r="F1761" i="1"/>
  <c r="F1757" i="1"/>
  <c r="F1753" i="1"/>
  <c r="F1745" i="1"/>
  <c r="F1741" i="1"/>
  <c r="F1737" i="1"/>
  <c r="F1733" i="1"/>
  <c r="F1729" i="1"/>
  <c r="F1725" i="1"/>
  <c r="F1721" i="1"/>
  <c r="F1717" i="1"/>
  <c r="F1713" i="1"/>
  <c r="F1709" i="1"/>
  <c r="F1705" i="1"/>
  <c r="F1701" i="1"/>
  <c r="F1697" i="1"/>
  <c r="F1693" i="1"/>
  <c r="F1689" i="1"/>
  <c r="F1685" i="1"/>
  <c r="F1681" i="1"/>
  <c r="F1677" i="1"/>
  <c r="F1673" i="1"/>
  <c r="F1669" i="1"/>
  <c r="F1665" i="1"/>
  <c r="F1661" i="1"/>
  <c r="F1657" i="1"/>
  <c r="F1653" i="1"/>
  <c r="F1649" i="1"/>
  <c r="F1645" i="1"/>
  <c r="F1637" i="1"/>
  <c r="F1633" i="1"/>
  <c r="F1621" i="1"/>
  <c r="F1613" i="1"/>
  <c r="F1605" i="1"/>
  <c r="F1597" i="1"/>
  <c r="F1589" i="1"/>
  <c r="F1581" i="1"/>
  <c r="F1573" i="1"/>
  <c r="F1565" i="1"/>
  <c r="F1557" i="1"/>
  <c r="F1549" i="1"/>
  <c r="F1541" i="1"/>
  <c r="F1533" i="1"/>
  <c r="F1517" i="1"/>
  <c r="F1509" i="1"/>
  <c r="F1487" i="1"/>
  <c r="F1471" i="1"/>
  <c r="F1455" i="1"/>
  <c r="F1439" i="1"/>
  <c r="F1423" i="1"/>
  <c r="F509" i="1"/>
  <c r="F508" i="1"/>
  <c r="F507" i="1"/>
  <c r="F511" i="1"/>
  <c r="F823" i="1"/>
  <c r="F520" i="1"/>
  <c r="F7" i="1"/>
  <c r="F6" i="1"/>
  <c r="F1086" i="1"/>
  <c r="F1087" i="1"/>
  <c r="F827" i="1"/>
  <c r="F528" i="1"/>
  <c r="F11" i="1"/>
  <c r="F830" i="1"/>
  <c r="F536" i="1"/>
  <c r="F18" i="1"/>
  <c r="F17" i="1"/>
  <c r="F543" i="1"/>
  <c r="F542" i="1"/>
  <c r="F541" i="1"/>
  <c r="F545" i="1"/>
  <c r="F831" i="1"/>
  <c r="F832" i="1"/>
  <c r="F1397" i="1"/>
  <c r="F544" i="1"/>
  <c r="F1399" i="1"/>
  <c r="F25" i="1"/>
  <c r="F28" i="1"/>
  <c r="F1408" i="1"/>
  <c r="F571" i="1"/>
  <c r="F570" i="1"/>
  <c r="F844" i="1"/>
  <c r="F1418" i="1"/>
  <c r="F39" i="1"/>
  <c r="F41" i="1"/>
  <c r="F40" i="1"/>
  <c r="F607" i="1"/>
  <c r="F582" i="1"/>
  <c r="F606" i="1"/>
  <c r="F854" i="1"/>
  <c r="F1110" i="1"/>
  <c r="F581" i="1"/>
  <c r="F605" i="1"/>
  <c r="F853" i="1"/>
  <c r="F580" i="1"/>
  <c r="F855" i="1"/>
  <c r="F1111" i="1"/>
  <c r="F1426" i="1"/>
  <c r="F1112" i="1"/>
  <c r="F613" i="1"/>
  <c r="F612" i="1"/>
  <c r="F51" i="1"/>
  <c r="F50" i="1"/>
  <c r="F78" i="1"/>
  <c r="F53" i="1"/>
  <c r="F77" i="1"/>
  <c r="F591" i="1"/>
  <c r="F623" i="1"/>
  <c r="F590" i="1"/>
  <c r="F622" i="1"/>
  <c r="F874" i="1"/>
  <c r="F52" i="1"/>
  <c r="F621" i="1"/>
  <c r="F873" i="1"/>
  <c r="F1122" i="1"/>
  <c r="F1121" i="1"/>
  <c r="F875" i="1"/>
  <c r="F1120" i="1"/>
  <c r="F1438" i="1"/>
  <c r="F1490" i="1"/>
  <c r="F872" i="1"/>
  <c r="F1437" i="1"/>
  <c r="F912" i="1"/>
  <c r="F624" i="1"/>
  <c r="F638" i="1"/>
  <c r="F885" i="1"/>
  <c r="F1126" i="1"/>
  <c r="F1154" i="1"/>
  <c r="F916" i="1"/>
  <c r="F1127" i="1"/>
  <c r="F67" i="1"/>
  <c r="F87" i="1"/>
  <c r="F66" i="1"/>
  <c r="F89" i="1"/>
  <c r="F88" i="1"/>
  <c r="F651" i="1"/>
  <c r="F650" i="1"/>
  <c r="F649" i="1"/>
  <c r="F895" i="1"/>
  <c r="F1158" i="1"/>
  <c r="F1157" i="1"/>
  <c r="F896" i="1"/>
  <c r="F1462" i="1"/>
  <c r="F1614" i="1"/>
  <c r="F1461" i="1"/>
  <c r="F1460" i="1"/>
  <c r="F1159" i="1"/>
  <c r="F660" i="1"/>
  <c r="F1134" i="1"/>
  <c r="F1133" i="1"/>
  <c r="F1132" i="1"/>
  <c r="F1141" i="1"/>
  <c r="F1171" i="1"/>
  <c r="F1172" i="1"/>
  <c r="F112" i="1"/>
  <c r="F1178" i="1"/>
  <c r="F1526" i="1"/>
  <c r="F1524" i="1"/>
  <c r="F1620" i="1"/>
  <c r="F1179" i="1"/>
  <c r="F713" i="1"/>
  <c r="F129" i="1"/>
  <c r="F128" i="1"/>
  <c r="F950" i="1"/>
  <c r="F717" i="1"/>
  <c r="F949" i="1"/>
  <c r="F716" i="1"/>
  <c r="F948" i="1"/>
  <c r="F715" i="1"/>
  <c r="F947" i="1"/>
  <c r="F179" i="1"/>
  <c r="F177" i="1"/>
  <c r="F178" i="1"/>
  <c r="F161" i="1"/>
  <c r="F162" i="1"/>
  <c r="F730" i="1"/>
  <c r="F1225" i="1"/>
  <c r="F1204" i="1"/>
  <c r="F1348" i="1"/>
  <c r="F1203" i="1"/>
  <c r="F1347" i="1"/>
  <c r="F171" i="1"/>
  <c r="F231" i="1"/>
  <c r="F235" i="1"/>
  <c r="F229" i="1"/>
  <c r="F233" i="1"/>
  <c r="F237" i="1"/>
  <c r="F249" i="1"/>
  <c r="F337" i="1"/>
  <c r="F232" i="1"/>
  <c r="F447" i="1"/>
  <c r="F234" i="1"/>
  <c r="F446" i="1"/>
  <c r="F236" i="1"/>
  <c r="F338" i="1"/>
  <c r="F1010" i="1"/>
  <c r="F230" i="1"/>
  <c r="F787" i="1"/>
  <c r="F1242" i="1"/>
  <c r="F1306" i="1"/>
  <c r="F1362" i="1"/>
  <c r="F1241" i="1"/>
  <c r="F1365" i="1"/>
  <c r="F1208" i="1"/>
  <c r="F1240" i="1"/>
  <c r="F1364" i="1"/>
  <c r="F1600" i="1"/>
  <c r="F1243" i="1"/>
  <c r="F1363" i="1"/>
  <c r="F259" i="1"/>
  <c r="F263" i="1"/>
  <c r="F267" i="1"/>
  <c r="F261" i="1"/>
  <c r="F265" i="1"/>
  <c r="F269" i="1"/>
  <c r="F289" i="1"/>
  <c r="F293" i="1"/>
  <c r="F297" i="1"/>
  <c r="F301" i="1"/>
  <c r="F305" i="1"/>
  <c r="F248" i="1"/>
  <c r="F264" i="1"/>
  <c r="F292" i="1"/>
  <c r="F295" i="1"/>
  <c r="F298" i="1"/>
  <c r="F359" i="1"/>
  <c r="F363" i="1"/>
  <c r="F367" i="1"/>
  <c r="F371" i="1"/>
  <c r="F375" i="1"/>
  <c r="F379" i="1"/>
  <c r="F423" i="1"/>
  <c r="F427" i="1"/>
  <c r="F431" i="1"/>
  <c r="F471" i="1"/>
  <c r="F475" i="1"/>
  <c r="F258" i="1"/>
  <c r="F266" i="1"/>
  <c r="F288" i="1"/>
  <c r="F291" i="1"/>
  <c r="F294" i="1"/>
  <c r="F304" i="1"/>
  <c r="F307" i="1"/>
  <c r="F362" i="1"/>
  <c r="F366" i="1"/>
  <c r="F370" i="1"/>
  <c r="F374" i="1"/>
  <c r="F378" i="1"/>
  <c r="F422" i="1"/>
  <c r="F426" i="1"/>
  <c r="F430" i="1"/>
  <c r="F434" i="1"/>
  <c r="F470" i="1"/>
  <c r="F474" i="1"/>
  <c r="F478" i="1"/>
  <c r="F482" i="1"/>
  <c r="F486" i="1"/>
  <c r="F260" i="1"/>
  <c r="F268" i="1"/>
  <c r="F287" i="1"/>
  <c r="F290" i="1"/>
  <c r="F300" i="1"/>
  <c r="F303" i="1"/>
  <c r="F306" i="1"/>
  <c r="F361" i="1"/>
  <c r="F365" i="1"/>
  <c r="F369" i="1"/>
  <c r="F373" i="1"/>
  <c r="F377" i="1"/>
  <c r="F425" i="1"/>
  <c r="F429" i="1"/>
  <c r="F433" i="1"/>
  <c r="F469" i="1"/>
  <c r="F473" i="1"/>
  <c r="F477" i="1"/>
  <c r="F481" i="1"/>
  <c r="F485" i="1"/>
  <c r="F360" i="1"/>
  <c r="F376" i="1"/>
  <c r="F424" i="1"/>
  <c r="F472" i="1"/>
  <c r="F479" i="1"/>
  <c r="F302" i="1"/>
  <c r="F364" i="1"/>
  <c r="F380" i="1"/>
  <c r="F428" i="1"/>
  <c r="F476" i="1"/>
  <c r="F484" i="1"/>
  <c r="F810" i="1"/>
  <c r="F814" i="1"/>
  <c r="F262" i="1"/>
  <c r="F299" i="1"/>
  <c r="F368" i="1"/>
  <c r="F432" i="1"/>
  <c r="F483" i="1"/>
  <c r="F757" i="1"/>
  <c r="F809" i="1"/>
  <c r="F813" i="1"/>
  <c r="F468" i="1"/>
  <c r="F480" i="1"/>
  <c r="F812" i="1"/>
  <c r="F372" i="1"/>
  <c r="F811" i="1"/>
  <c r="F1262" i="1"/>
  <c r="F1266" i="1"/>
  <c r="F1326" i="1"/>
  <c r="F296" i="1"/>
  <c r="F1261" i="1"/>
  <c r="F1265" i="1"/>
  <c r="F1325" i="1"/>
  <c r="F1329" i="1"/>
  <c r="F1264" i="1"/>
  <c r="F1324" i="1"/>
  <c r="F1328" i="1"/>
  <c r="F1263" i="1"/>
  <c r="F1327" i="1"/>
  <c r="F1379" i="1"/>
  <c r="F2170" i="1"/>
  <c r="F2166" i="1"/>
  <c r="F2162" i="1"/>
  <c r="F2158" i="1"/>
  <c r="F2154" i="1"/>
  <c r="F2150" i="1"/>
  <c r="F2146" i="1"/>
  <c r="F2142" i="1"/>
  <c r="F2138" i="1"/>
  <c r="F2134" i="1"/>
  <c r="F2130" i="1"/>
  <c r="F2126" i="1"/>
  <c r="F2122" i="1"/>
  <c r="F2118" i="1"/>
  <c r="F2114" i="1"/>
  <c r="F2110" i="1"/>
  <c r="F2106" i="1"/>
  <c r="F2102" i="1"/>
  <c r="F2098" i="1"/>
  <c r="F2094" i="1"/>
  <c r="F2090" i="1"/>
  <c r="F2086" i="1"/>
  <c r="F2082" i="1"/>
  <c r="F2070" i="1"/>
  <c r="F2066" i="1"/>
  <c r="F2062" i="1"/>
  <c r="F2058" i="1"/>
  <c r="F2054" i="1"/>
  <c r="F2050" i="1"/>
  <c r="F2046" i="1"/>
  <c r="F2042" i="1"/>
  <c r="F2038" i="1"/>
  <c r="F2034" i="1"/>
  <c r="F2030" i="1"/>
  <c r="F2026" i="1"/>
  <c r="F2022" i="1"/>
  <c r="F2018" i="1"/>
  <c r="F2014" i="1"/>
  <c r="F2010" i="1"/>
  <c r="F2006" i="1"/>
  <c r="F2002" i="1"/>
  <c r="F1998" i="1"/>
  <c r="F1994" i="1"/>
  <c r="F1990" i="1"/>
  <c r="F1986" i="1"/>
  <c r="F1982" i="1"/>
  <c r="F1978" i="1"/>
  <c r="F1974" i="1"/>
  <c r="F1970" i="1"/>
  <c r="F1966" i="1"/>
  <c r="F1962" i="1"/>
  <c r="F1958" i="1"/>
  <c r="F1954" i="1"/>
  <c r="F1950" i="1"/>
  <c r="F1946" i="1"/>
  <c r="F1942" i="1"/>
  <c r="F1938" i="1"/>
  <c r="F1934" i="1"/>
  <c r="F1930" i="1"/>
  <c r="F1926" i="1"/>
  <c r="F1922" i="1"/>
  <c r="F1918" i="1"/>
  <c r="F1914" i="1"/>
  <c r="F1910" i="1"/>
  <c r="F1906" i="1"/>
  <c r="F1898" i="1"/>
  <c r="F1894" i="1"/>
  <c r="F1890" i="1"/>
  <c r="F1886" i="1"/>
  <c r="F1882" i="1"/>
  <c r="F1878" i="1"/>
  <c r="F1874" i="1"/>
  <c r="F1870" i="1"/>
  <c r="F1866" i="1"/>
  <c r="F1862" i="1"/>
  <c r="F1858" i="1"/>
  <c r="F1854" i="1"/>
  <c r="F1850" i="1"/>
  <c r="F1846" i="1"/>
  <c r="F1842" i="1"/>
  <c r="F1838" i="1"/>
  <c r="F1834" i="1"/>
  <c r="F1830" i="1"/>
  <c r="F1826" i="1"/>
  <c r="F1822" i="1"/>
  <c r="F1818" i="1"/>
  <c r="F1814" i="1"/>
  <c r="F1806" i="1"/>
  <c r="F1802" i="1"/>
  <c r="F1798" i="1"/>
  <c r="F1794" i="1"/>
  <c r="F1790" i="1"/>
  <c r="F1786" i="1"/>
  <c r="F1782" i="1"/>
  <c r="F1778" i="1"/>
  <c r="F1774" i="1"/>
  <c r="F1770" i="1"/>
  <c r="F1766" i="1"/>
  <c r="F1762" i="1"/>
  <c r="F1758" i="1"/>
  <c r="F1754" i="1"/>
  <c r="F1750" i="1"/>
  <c r="F1746" i="1"/>
  <c r="F1742" i="1"/>
  <c r="F1738" i="1"/>
  <c r="F1734" i="1"/>
  <c r="F1730" i="1"/>
  <c r="F1726" i="1"/>
  <c r="F1722" i="1"/>
  <c r="F1718" i="1"/>
  <c r="F1714" i="1"/>
  <c r="F1710" i="1"/>
  <c r="F1706" i="1"/>
  <c r="F1698" i="1"/>
  <c r="F1694" i="1"/>
  <c r="F1690" i="1"/>
  <c r="F1686" i="1"/>
  <c r="F1682" i="1"/>
  <c r="F1678" i="1"/>
  <c r="F1674" i="1"/>
  <c r="F1670" i="1"/>
  <c r="F1662" i="1"/>
  <c r="F1654" i="1"/>
  <c r="F1646" i="1"/>
  <c r="F1642" i="1"/>
  <c r="F1638" i="1"/>
  <c r="F1627" i="1"/>
  <c r="F1611" i="1"/>
  <c r="F1595" i="1"/>
  <c r="F1587" i="1"/>
  <c r="F1579" i="1"/>
  <c r="F1571" i="1"/>
  <c r="F1563" i="1"/>
  <c r="F1555" i="1"/>
  <c r="F1547" i="1"/>
  <c r="F1539" i="1"/>
  <c r="F1531" i="1"/>
  <c r="F1523" i="1"/>
  <c r="F1515" i="1"/>
  <c r="F1499" i="1"/>
  <c r="F1483" i="1"/>
  <c r="F1467" i="1"/>
  <c r="F1435" i="1"/>
  <c r="F1419" i="1"/>
  <c r="F512" i="1"/>
  <c r="F517" i="1"/>
  <c r="F1388" i="1"/>
  <c r="F1387" i="1"/>
  <c r="F522" i="1"/>
  <c r="F526" i="1"/>
  <c r="F521" i="1"/>
  <c r="F525" i="1"/>
  <c r="F527" i="1"/>
  <c r="F524" i="1"/>
  <c r="F826" i="1"/>
  <c r="F523" i="1"/>
  <c r="F825" i="1"/>
  <c r="F1083" i="1"/>
  <c r="F1389" i="1"/>
  <c r="F4" i="1"/>
  <c r="F9" i="1"/>
  <c r="F8" i="1"/>
  <c r="F531" i="1"/>
  <c r="F530" i="1"/>
  <c r="F529" i="1"/>
  <c r="F1088" i="1"/>
  <c r="F1393" i="1"/>
  <c r="F1392" i="1"/>
  <c r="F534" i="1"/>
  <c r="F537" i="1"/>
  <c r="F19" i="1"/>
  <c r="F21" i="1"/>
  <c r="F551" i="1"/>
  <c r="F550" i="1"/>
  <c r="F549" i="1"/>
  <c r="F548" i="1"/>
  <c r="F552" i="1"/>
  <c r="F1096" i="1"/>
  <c r="F1400" i="1"/>
  <c r="F559" i="1"/>
  <c r="F599" i="1"/>
  <c r="F558" i="1"/>
  <c r="F834" i="1"/>
  <c r="F600" i="1"/>
  <c r="F1100" i="1"/>
  <c r="F835" i="1"/>
  <c r="F29" i="1"/>
  <c r="F841" i="1"/>
  <c r="F34" i="1"/>
  <c r="F33" i="1"/>
  <c r="F32" i="1"/>
  <c r="F575" i="1"/>
  <c r="F603" i="1"/>
  <c r="F574" i="1"/>
  <c r="F846" i="1"/>
  <c r="F1106" i="1"/>
  <c r="F573" i="1"/>
  <c r="F577" i="1"/>
  <c r="F845" i="1"/>
  <c r="F847" i="1"/>
  <c r="F1108" i="1"/>
  <c r="F572" i="1"/>
  <c r="F1107" i="1"/>
  <c r="F576" i="1"/>
  <c r="F1422" i="1"/>
  <c r="F1421" i="1"/>
  <c r="F1420" i="1"/>
  <c r="F42" i="1"/>
  <c r="F583" i="1"/>
  <c r="F858" i="1"/>
  <c r="F857" i="1"/>
  <c r="F861" i="1"/>
  <c r="F1113" i="1"/>
  <c r="F1114" i="1"/>
  <c r="F860" i="1"/>
  <c r="F859" i="1"/>
  <c r="F1428" i="1"/>
  <c r="F856" i="1"/>
  <c r="F46" i="1"/>
  <c r="F45" i="1"/>
  <c r="F614" i="1"/>
  <c r="F1145" i="1"/>
  <c r="F1144" i="1"/>
  <c r="F1488" i="1"/>
  <c r="F54" i="1"/>
  <c r="F625" i="1"/>
  <c r="F876" i="1"/>
  <c r="F59" i="1"/>
  <c r="F631" i="1"/>
  <c r="F633" i="1"/>
  <c r="F632" i="1"/>
  <c r="F884" i="1"/>
  <c r="F1125" i="1"/>
  <c r="F1149" i="1"/>
  <c r="F883" i="1"/>
  <c r="F1450" i="1"/>
  <c r="F1454" i="1"/>
  <c r="F1449" i="1"/>
  <c r="F1453" i="1"/>
  <c r="F1493" i="1"/>
  <c r="F1448" i="1"/>
  <c r="F1452" i="1"/>
  <c r="F647" i="1"/>
  <c r="F1155" i="1"/>
  <c r="F90" i="1"/>
  <c r="F655" i="1"/>
  <c r="F654" i="1"/>
  <c r="F653" i="1"/>
  <c r="F652" i="1"/>
  <c r="F71" i="1"/>
  <c r="F99" i="1"/>
  <c r="F70" i="1"/>
  <c r="F98" i="1"/>
  <c r="F97" i="1"/>
  <c r="F72" i="1"/>
  <c r="F96" i="1"/>
  <c r="F663" i="1"/>
  <c r="F100" i="1"/>
  <c r="F662" i="1"/>
  <c r="F898" i="1"/>
  <c r="F902" i="1"/>
  <c r="F661" i="1"/>
  <c r="F901" i="1"/>
  <c r="F925" i="1"/>
  <c r="F903" i="1"/>
  <c r="F1166" i="1"/>
  <c r="F900" i="1"/>
  <c r="F924" i="1"/>
  <c r="F1137" i="1"/>
  <c r="F899" i="1"/>
  <c r="F1136" i="1"/>
  <c r="F1165" i="1"/>
  <c r="F1168" i="1"/>
  <c r="F1470" i="1"/>
  <c r="F1474" i="1"/>
  <c r="F1510" i="1"/>
  <c r="F1514" i="1"/>
  <c r="F904" i="1"/>
  <c r="F1164" i="1"/>
  <c r="F1167" i="1"/>
  <c r="F1469" i="1"/>
  <c r="F1473" i="1"/>
  <c r="F1472" i="1"/>
  <c r="F1508" i="1"/>
  <c r="F1512" i="1"/>
  <c r="F1516" i="1"/>
  <c r="F1616" i="1"/>
  <c r="F1135" i="1"/>
  <c r="F103" i="1"/>
  <c r="F74" i="1"/>
  <c r="F102" i="1"/>
  <c r="F106" i="1"/>
  <c r="F73" i="1"/>
  <c r="F105" i="1"/>
  <c r="F104" i="1"/>
  <c r="F703" i="1"/>
  <c r="F670" i="1"/>
  <c r="F702" i="1"/>
  <c r="F930" i="1"/>
  <c r="F669" i="1"/>
  <c r="F701" i="1"/>
  <c r="F1174" i="1"/>
  <c r="F932" i="1"/>
  <c r="F700" i="1"/>
  <c r="F931" i="1"/>
  <c r="F1478" i="1"/>
  <c r="F1482" i="1"/>
  <c r="F1518" i="1"/>
  <c r="F1522" i="1"/>
  <c r="F1618" i="1"/>
  <c r="F1333" i="1"/>
  <c r="F1477" i="1"/>
  <c r="F1481" i="1"/>
  <c r="F1173" i="1"/>
  <c r="F1480" i="1"/>
  <c r="F1520" i="1"/>
  <c r="F75" i="1"/>
  <c r="F115" i="1"/>
  <c r="F114" i="1"/>
  <c r="F113" i="1"/>
  <c r="F116" i="1"/>
  <c r="F127" i="1"/>
  <c r="F126" i="1"/>
  <c r="F125" i="1"/>
  <c r="F714" i="1"/>
  <c r="F942" i="1"/>
  <c r="F941" i="1"/>
  <c r="F1189" i="1"/>
  <c r="F1188" i="1"/>
  <c r="F1187" i="1"/>
  <c r="F131" i="1"/>
  <c r="F135" i="1"/>
  <c r="F130" i="1"/>
  <c r="F134" i="1"/>
  <c r="F133" i="1"/>
  <c r="F137" i="1"/>
  <c r="F136" i="1"/>
  <c r="F951" i="1"/>
  <c r="F132" i="1"/>
  <c r="F1218" i="1"/>
  <c r="F1193" i="1"/>
  <c r="F1217" i="1"/>
  <c r="F1219" i="1"/>
  <c r="F147" i="1"/>
  <c r="F146" i="1"/>
  <c r="F148" i="1"/>
  <c r="F958" i="1"/>
  <c r="F962" i="1"/>
  <c r="F961" i="1"/>
  <c r="F959" i="1"/>
  <c r="F983" i="1"/>
  <c r="F960" i="1"/>
  <c r="F1338" i="1"/>
  <c r="F1197" i="1"/>
  <c r="F1221" i="1"/>
  <c r="F1273" i="1"/>
  <c r="F1196" i="1"/>
  <c r="F1220" i="1"/>
  <c r="F1340" i="1"/>
  <c r="F1339" i="1"/>
  <c r="F163" i="1"/>
  <c r="F167" i="1"/>
  <c r="F195" i="1"/>
  <c r="F199" i="1"/>
  <c r="F203" i="1"/>
  <c r="F165" i="1"/>
  <c r="F197" i="1"/>
  <c r="F201" i="1"/>
  <c r="F205" i="1"/>
  <c r="F200" i="1"/>
  <c r="F194" i="1"/>
  <c r="F202" i="1"/>
  <c r="F164" i="1"/>
  <c r="F196" i="1"/>
  <c r="F204" i="1"/>
  <c r="F687" i="1"/>
  <c r="F686" i="1"/>
  <c r="F690" i="1"/>
  <c r="F734" i="1"/>
  <c r="F738" i="1"/>
  <c r="F778" i="1"/>
  <c r="F782" i="1"/>
  <c r="F970" i="1"/>
  <c r="F1034" i="1"/>
  <c r="F1050" i="1"/>
  <c r="F166" i="1"/>
  <c r="F198" i="1"/>
  <c r="F689" i="1"/>
  <c r="F733" i="1"/>
  <c r="F737" i="1"/>
  <c r="F777" i="1"/>
  <c r="F781" i="1"/>
  <c r="F969" i="1"/>
  <c r="F1049" i="1"/>
  <c r="F735" i="1"/>
  <c r="F783" i="1"/>
  <c r="F999" i="1"/>
  <c r="F732" i="1"/>
  <c r="F740" i="1"/>
  <c r="F780" i="1"/>
  <c r="F731" i="1"/>
  <c r="F739" i="1"/>
  <c r="F779" i="1"/>
  <c r="F971" i="1"/>
  <c r="F206" i="1"/>
  <c r="F736" i="1"/>
  <c r="F1206" i="1"/>
  <c r="F1226" i="1"/>
  <c r="F1282" i="1"/>
  <c r="F1286" i="1"/>
  <c r="F1350" i="1"/>
  <c r="F1590" i="1"/>
  <c r="F776" i="1"/>
  <c r="F968" i="1"/>
  <c r="F1000" i="1"/>
  <c r="F1205" i="1"/>
  <c r="F1285" i="1"/>
  <c r="F1349" i="1"/>
  <c r="F1228" i="1"/>
  <c r="F1284" i="1"/>
  <c r="F1592" i="1"/>
  <c r="F688" i="1"/>
  <c r="F1227" i="1"/>
  <c r="F1283" i="1"/>
  <c r="F1287" i="1"/>
  <c r="F1351" i="1"/>
  <c r="F239" i="1"/>
  <c r="F241" i="1"/>
  <c r="F341" i="1"/>
  <c r="F240" i="1"/>
  <c r="F340" i="1"/>
  <c r="F403" i="1"/>
  <c r="F242" i="1"/>
  <c r="F339" i="1"/>
  <c r="F402" i="1"/>
  <c r="F450" i="1"/>
  <c r="F401" i="1"/>
  <c r="F405" i="1"/>
  <c r="F449" i="1"/>
  <c r="F695" i="1"/>
  <c r="F694" i="1"/>
  <c r="F790" i="1"/>
  <c r="F794" i="1"/>
  <c r="F798" i="1"/>
  <c r="F1014" i="1"/>
  <c r="F1038" i="1"/>
  <c r="F1070" i="1"/>
  <c r="F400" i="1"/>
  <c r="F448" i="1"/>
  <c r="F745" i="1"/>
  <c r="F789" i="1"/>
  <c r="F793" i="1"/>
  <c r="F797" i="1"/>
  <c r="F1013" i="1"/>
  <c r="F1017" i="1"/>
  <c r="F1037" i="1"/>
  <c r="F1053" i="1"/>
  <c r="F238" i="1"/>
  <c r="F404" i="1"/>
  <c r="F743" i="1"/>
  <c r="F791" i="1"/>
  <c r="F799" i="1"/>
  <c r="F1015" i="1"/>
  <c r="F1071" i="1"/>
  <c r="F788" i="1"/>
  <c r="F796" i="1"/>
  <c r="F1012" i="1"/>
  <c r="F1028" i="1"/>
  <c r="F1036" i="1"/>
  <c r="F1052" i="1"/>
  <c r="F795" i="1"/>
  <c r="F1011" i="1"/>
  <c r="F1027" i="1"/>
  <c r="F800" i="1"/>
  <c r="F1210" i="1"/>
  <c r="F1246" i="1"/>
  <c r="F1250" i="1"/>
  <c r="F1310" i="1"/>
  <c r="F1314" i="1"/>
  <c r="F1366" i="1"/>
  <c r="F1370" i="1"/>
  <c r="F1602" i="1"/>
  <c r="F744" i="1"/>
  <c r="F1209" i="1"/>
  <c r="F1245" i="1"/>
  <c r="F1249" i="1"/>
  <c r="F1309" i="1"/>
  <c r="F1313" i="1"/>
  <c r="F1317" i="1"/>
  <c r="F1369" i="1"/>
  <c r="F1244" i="1"/>
  <c r="F1248" i="1"/>
  <c r="F1252" i="1"/>
  <c r="F1308" i="1"/>
  <c r="F1312" i="1"/>
  <c r="F1316" i="1"/>
  <c r="F1368" i="1"/>
  <c r="F1604" i="1"/>
  <c r="F792" i="1"/>
  <c r="F1016" i="1"/>
  <c r="F1247" i="1"/>
  <c r="F1251" i="1"/>
  <c r="F1307" i="1"/>
  <c r="F1311" i="1"/>
  <c r="F1315" i="1"/>
  <c r="F1367" i="1"/>
  <c r="F3" i="1"/>
  <c r="F2167" i="1"/>
  <c r="F2163" i="1"/>
  <c r="F2159" i="1"/>
  <c r="F2155" i="1"/>
  <c r="F2151" i="1"/>
  <c r="F2147" i="1"/>
  <c r="F2143" i="1"/>
  <c r="F2139" i="1"/>
  <c r="F2135" i="1"/>
  <c r="F2131" i="1"/>
  <c r="F2127" i="1"/>
  <c r="F2123" i="1"/>
  <c r="F2119" i="1"/>
  <c r="F2115" i="1"/>
  <c r="F2111" i="1"/>
  <c r="F2107" i="1"/>
  <c r="F2103" i="1"/>
  <c r="F2099" i="1"/>
  <c r="F2095" i="1"/>
  <c r="F2091" i="1"/>
  <c r="F2087" i="1"/>
  <c r="F2083" i="1"/>
  <c r="F2079" i="1"/>
  <c r="F2075" i="1"/>
  <c r="F2071" i="1"/>
  <c r="F2067" i="1"/>
  <c r="F2063" i="1"/>
  <c r="F2059" i="1"/>
  <c r="F2055" i="1"/>
  <c r="F2051" i="1"/>
  <c r="F2047" i="1"/>
  <c r="F2043" i="1"/>
  <c r="F2039" i="1"/>
  <c r="F2035" i="1"/>
  <c r="F2031" i="1"/>
  <c r="F2027" i="1"/>
  <c r="F2023" i="1"/>
  <c r="F2019" i="1"/>
  <c r="F2015" i="1"/>
  <c r="F2011" i="1"/>
  <c r="F2007" i="1"/>
  <c r="F2003" i="1"/>
  <c r="F1999" i="1"/>
  <c r="F1995" i="1"/>
  <c r="F1991" i="1"/>
  <c r="F1987" i="1"/>
  <c r="F1983" i="1"/>
  <c r="F1979" i="1"/>
  <c r="F1975" i="1"/>
  <c r="F1971" i="1"/>
  <c r="F1967" i="1"/>
  <c r="F1963" i="1"/>
  <c r="F1959" i="1"/>
  <c r="F1955" i="1"/>
  <c r="F1951" i="1"/>
  <c r="F1947" i="1"/>
  <c r="F1943" i="1"/>
  <c r="F1939" i="1"/>
  <c r="F1935" i="1"/>
  <c r="F1931" i="1"/>
  <c r="F1927" i="1"/>
  <c r="F1923" i="1"/>
  <c r="F1919" i="1"/>
  <c r="F1915" i="1"/>
  <c r="F1911" i="1"/>
  <c r="F1907" i="1"/>
  <c r="F1903" i="1"/>
  <c r="F1899" i="1"/>
  <c r="F1895" i="1"/>
  <c r="F1891" i="1"/>
  <c r="F1887" i="1"/>
  <c r="F1883" i="1"/>
  <c r="F1879" i="1"/>
  <c r="F1875" i="1"/>
  <c r="F1871" i="1"/>
  <c r="F1867" i="1"/>
  <c r="F1863" i="1"/>
  <c r="F1859" i="1"/>
  <c r="F1855" i="1"/>
  <c r="F1851" i="1"/>
  <c r="F1847" i="1"/>
  <c r="F1843" i="1"/>
  <c r="F1839" i="1"/>
  <c r="F1835" i="1"/>
  <c r="F1831" i="1"/>
  <c r="F1827" i="1"/>
  <c r="F1823" i="1"/>
  <c r="F1819" i="1"/>
  <c r="F1815" i="1"/>
  <c r="F1811" i="1"/>
  <c r="F1807" i="1"/>
  <c r="F1803" i="1"/>
  <c r="F1799" i="1"/>
  <c r="F1795" i="1"/>
  <c r="F1791" i="1"/>
  <c r="F1787" i="1"/>
  <c r="F1783" i="1"/>
  <c r="F1779" i="1"/>
  <c r="F1775" i="1"/>
  <c r="F1771" i="1"/>
  <c r="F1767" i="1"/>
  <c r="F1763" i="1"/>
  <c r="F1759" i="1"/>
  <c r="F1755" i="1"/>
  <c r="F1751" i="1"/>
  <c r="F1747" i="1"/>
  <c r="F1743" i="1"/>
  <c r="F1739" i="1"/>
  <c r="F1735" i="1"/>
  <c r="F1731" i="1"/>
  <c r="F1727" i="1"/>
  <c r="F1723" i="1"/>
  <c r="F1719" i="1"/>
  <c r="F1715" i="1"/>
  <c r="F1711" i="1"/>
  <c r="F1707" i="1"/>
  <c r="F1703" i="1"/>
  <c r="F1699" i="1"/>
  <c r="F1695" i="1"/>
  <c r="F1691" i="1"/>
  <c r="F1687" i="1"/>
  <c r="F1683" i="1"/>
  <c r="F1679" i="1"/>
  <c r="F1675" i="1"/>
  <c r="F1671" i="1"/>
  <c r="F1667" i="1"/>
  <c r="F1663" i="1"/>
  <c r="F1659" i="1"/>
  <c r="F1655" i="1"/>
  <c r="F1651" i="1"/>
  <c r="F1647" i="1"/>
  <c r="F1643" i="1"/>
  <c r="F1639" i="1"/>
  <c r="F1635" i="1"/>
  <c r="F1631" i="1"/>
  <c r="F1628" i="1"/>
  <c r="F1625" i="1"/>
  <c r="F1617" i="1"/>
  <c r="F1609" i="1"/>
  <c r="F1601" i="1"/>
  <c r="F1593" i="1"/>
  <c r="F1585" i="1"/>
  <c r="F1577" i="1"/>
  <c r="F1569" i="1"/>
  <c r="F1561" i="1"/>
  <c r="F1553" i="1"/>
  <c r="F1545" i="1"/>
  <c r="F1537" i="1"/>
  <c r="F1529" i="1"/>
  <c r="F1521" i="1"/>
  <c r="F1513" i="1"/>
  <c r="F1505" i="1"/>
  <c r="F1495" i="1"/>
  <c r="F1479" i="1"/>
  <c r="F1463" i="1"/>
  <c r="F1447" i="1"/>
  <c r="F1431" i="1"/>
  <c r="J27" i="9"/>
  <c r="AA100" i="9"/>
  <c r="AA16" i="9"/>
  <c r="AA43" i="9"/>
  <c r="AA37" i="9"/>
  <c r="AA30" i="9"/>
  <c r="X7" i="9"/>
  <c r="AA24" i="9"/>
  <c r="AA51" i="9"/>
  <c r="AA45" i="9"/>
  <c r="AA109" i="9"/>
  <c r="AA38" i="9"/>
  <c r="AA23" i="9"/>
  <c r="AA32" i="9"/>
  <c r="AA117" i="9"/>
  <c r="AA46" i="9"/>
  <c r="AA110" i="9"/>
  <c r="AA48" i="9"/>
  <c r="AA112" i="9"/>
  <c r="AA111" i="9"/>
  <c r="AA21" i="9"/>
  <c r="AA115" i="9"/>
  <c r="AA22" i="9"/>
  <c r="AA118" i="9"/>
  <c r="AA28" i="9"/>
  <c r="AA17" i="9"/>
  <c r="AA42" i="9"/>
  <c r="AA25" i="9"/>
  <c r="AA18" i="9"/>
  <c r="AA7" i="9"/>
  <c r="AA44" i="9"/>
  <c r="AA11" i="9"/>
  <c r="AA52" i="9"/>
  <c r="AA9" i="9"/>
  <c r="AA33" i="9"/>
  <c r="AA41" i="9"/>
  <c r="AA40" i="9"/>
  <c r="AA15" i="9"/>
  <c r="AA29" i="9"/>
  <c r="AA113" i="9"/>
  <c r="AA31" i="9"/>
  <c r="AA116" i="9"/>
  <c r="AA36" i="9"/>
  <c r="AA19" i="9"/>
  <c r="AA39" i="9"/>
  <c r="AA20" i="9"/>
  <c r="AA8" i="9"/>
  <c r="AA13" i="9"/>
  <c r="AA49" i="9"/>
  <c r="AA50" i="9"/>
  <c r="AA26" i="9"/>
  <c r="AA34" i="9"/>
  <c r="AA108" i="9"/>
  <c r="AA27" i="9"/>
  <c r="AA35" i="9"/>
  <c r="AA107" i="9"/>
  <c r="AA10" i="9"/>
  <c r="AA114" i="9"/>
  <c r="AA12" i="9"/>
  <c r="AA47" i="9"/>
  <c r="AA14" i="9"/>
  <c r="F2068" i="1" l="1"/>
  <c r="I241" i="1"/>
  <c r="I245" i="1"/>
  <c r="I240" i="1"/>
  <c r="I244" i="1"/>
  <c r="I252" i="1"/>
  <c r="I256" i="1"/>
  <c r="I280" i="1"/>
  <c r="I239" i="1"/>
  <c r="I243" i="1"/>
  <c r="I247" i="1"/>
  <c r="I251" i="1"/>
  <c r="I255" i="1"/>
  <c r="I283" i="1"/>
  <c r="I250" i="1"/>
  <c r="I254" i="1"/>
  <c r="I339" i="1"/>
  <c r="I343" i="1"/>
  <c r="I347" i="1"/>
  <c r="I351" i="1"/>
  <c r="I355" i="1"/>
  <c r="I403" i="1"/>
  <c r="I407" i="1"/>
  <c r="I411" i="1"/>
  <c r="I415" i="1"/>
  <c r="I419" i="1"/>
  <c r="I451" i="1"/>
  <c r="I455" i="1"/>
  <c r="I459" i="1"/>
  <c r="I463" i="1"/>
  <c r="I467" i="1"/>
  <c r="I246" i="1"/>
  <c r="I257" i="1"/>
  <c r="I281" i="1"/>
  <c r="I286" i="1"/>
  <c r="I342" i="1"/>
  <c r="I346" i="1"/>
  <c r="I350" i="1"/>
  <c r="I354" i="1"/>
  <c r="I358" i="1"/>
  <c r="I402" i="1"/>
  <c r="I406" i="1"/>
  <c r="I410" i="1"/>
  <c r="I414" i="1"/>
  <c r="I418" i="1"/>
  <c r="I450" i="1"/>
  <c r="I454" i="1"/>
  <c r="I458" i="1"/>
  <c r="I462" i="1"/>
  <c r="I466" i="1"/>
  <c r="I242" i="1"/>
  <c r="I282" i="1"/>
  <c r="I285" i="1"/>
  <c r="I341" i="1"/>
  <c r="I345" i="1"/>
  <c r="I349" i="1"/>
  <c r="I353" i="1"/>
  <c r="I357" i="1"/>
  <c r="I401" i="1"/>
  <c r="I405" i="1"/>
  <c r="I409" i="1"/>
  <c r="I413" i="1"/>
  <c r="I417" i="1"/>
  <c r="I421" i="1"/>
  <c r="I449" i="1"/>
  <c r="I453" i="1"/>
  <c r="I457" i="1"/>
  <c r="I461" i="1"/>
  <c r="I465" i="1"/>
  <c r="I238" i="1"/>
  <c r="I344" i="1"/>
  <c r="I408" i="1"/>
  <c r="I456" i="1"/>
  <c r="I340" i="1"/>
  <c r="I356" i="1"/>
  <c r="I404" i="1"/>
  <c r="I420" i="1"/>
  <c r="I452" i="1"/>
  <c r="I352" i="1"/>
  <c r="I400" i="1"/>
  <c r="I416" i="1"/>
  <c r="I448" i="1"/>
  <c r="I464" i="1"/>
  <c r="I696" i="1"/>
  <c r="I744" i="1"/>
  <c r="I748" i="1"/>
  <c r="I752" i="1"/>
  <c r="I756" i="1"/>
  <c r="I788" i="1"/>
  <c r="I792" i="1"/>
  <c r="I796" i="1"/>
  <c r="I800" i="1"/>
  <c r="I804" i="1"/>
  <c r="I808" i="1"/>
  <c r="I695" i="1"/>
  <c r="I743" i="1"/>
  <c r="I747" i="1"/>
  <c r="I751" i="1"/>
  <c r="I755" i="1"/>
  <c r="I791" i="1"/>
  <c r="I795" i="1"/>
  <c r="I799" i="1"/>
  <c r="I803" i="1"/>
  <c r="I807" i="1"/>
  <c r="I284" i="1"/>
  <c r="I348" i="1"/>
  <c r="I412" i="1"/>
  <c r="I694" i="1"/>
  <c r="I746" i="1"/>
  <c r="I750" i="1"/>
  <c r="I754" i="1"/>
  <c r="I790" i="1"/>
  <c r="I794" i="1"/>
  <c r="I798" i="1"/>
  <c r="I802" i="1"/>
  <c r="I806" i="1"/>
  <c r="I253" i="1"/>
  <c r="I745" i="1"/>
  <c r="I793" i="1"/>
  <c r="I978" i="1"/>
  <c r="I1014" i="1"/>
  <c r="I1018" i="1"/>
  <c r="I1022" i="1"/>
  <c r="I1030" i="1"/>
  <c r="I1038" i="1"/>
  <c r="I1042" i="1"/>
  <c r="I1054" i="1"/>
  <c r="I1070" i="1"/>
  <c r="I1074" i="1"/>
  <c r="I1210" i="1"/>
  <c r="I460" i="1"/>
  <c r="I789" i="1"/>
  <c r="I805" i="1"/>
  <c r="I977" i="1"/>
  <c r="I1013" i="1"/>
  <c r="I1017" i="1"/>
  <c r="I1021" i="1"/>
  <c r="I1029" i="1"/>
  <c r="I1037" i="1"/>
  <c r="I1041" i="1"/>
  <c r="I1053" i="1"/>
  <c r="I1073" i="1"/>
  <c r="I753" i="1"/>
  <c r="I801" i="1"/>
  <c r="I976" i="1"/>
  <c r="I1012" i="1"/>
  <c r="I1016" i="1"/>
  <c r="I1020" i="1"/>
  <c r="I1028" i="1"/>
  <c r="I1036" i="1"/>
  <c r="I1040" i="1"/>
  <c r="I1052" i="1"/>
  <c r="I1056" i="1"/>
  <c r="I1072" i="1"/>
  <c r="I1212" i="1"/>
  <c r="I1011" i="1"/>
  <c r="I1027" i="1"/>
  <c r="I1043" i="1"/>
  <c r="I1213" i="1"/>
  <c r="I1245" i="1"/>
  <c r="I1249" i="1"/>
  <c r="I1253" i="1"/>
  <c r="I1257" i="1"/>
  <c r="I1309" i="1"/>
  <c r="I1313" i="1"/>
  <c r="I1317" i="1"/>
  <c r="I1321" i="1"/>
  <c r="I1369" i="1"/>
  <c r="I1373" i="1"/>
  <c r="I1377" i="1"/>
  <c r="I1039" i="1"/>
  <c r="I1055" i="1"/>
  <c r="I1071" i="1"/>
  <c r="I1211" i="1"/>
  <c r="I1244" i="1"/>
  <c r="I1248" i="1"/>
  <c r="I1252" i="1"/>
  <c r="I1256" i="1"/>
  <c r="I1260" i="1"/>
  <c r="I1308" i="1"/>
  <c r="I1312" i="1"/>
  <c r="I1316" i="1"/>
  <c r="I1320" i="1"/>
  <c r="I1368" i="1"/>
  <c r="I1372" i="1"/>
  <c r="I1376" i="1"/>
  <c r="I749" i="1"/>
  <c r="I1019" i="1"/>
  <c r="I1209" i="1"/>
  <c r="I1247" i="1"/>
  <c r="I1251" i="1"/>
  <c r="I1255" i="1"/>
  <c r="I1259" i="1"/>
  <c r="I1307" i="1"/>
  <c r="I1311" i="1"/>
  <c r="I1315" i="1"/>
  <c r="I1319" i="1"/>
  <c r="I1323" i="1"/>
  <c r="I1367" i="1"/>
  <c r="I1371" i="1"/>
  <c r="I1375" i="1"/>
  <c r="I1250" i="1"/>
  <c r="I1314" i="1"/>
  <c r="I1378" i="1"/>
  <c r="I1605" i="1"/>
  <c r="I1677" i="1"/>
  <c r="I1681" i="1"/>
  <c r="I1777" i="1"/>
  <c r="I797" i="1"/>
  <c r="I1214" i="1"/>
  <c r="I1246" i="1"/>
  <c r="I1310" i="1"/>
  <c r="I1374" i="1"/>
  <c r="I1604" i="1"/>
  <c r="I1608" i="1"/>
  <c r="I1676" i="1"/>
  <c r="I1680" i="1"/>
  <c r="I1776" i="1"/>
  <c r="I1031" i="1"/>
  <c r="I1258" i="1"/>
  <c r="I1322" i="1"/>
  <c r="I1370" i="1"/>
  <c r="I1603" i="1"/>
  <c r="I1607" i="1"/>
  <c r="I1639" i="1"/>
  <c r="I1679" i="1"/>
  <c r="I1775" i="1"/>
  <c r="I1366" i="1"/>
  <c r="I1602" i="1"/>
  <c r="I2064" i="1"/>
  <c r="I2168" i="1"/>
  <c r="I2117" i="1"/>
  <c r="I2169" i="1"/>
  <c r="I1678" i="1"/>
  <c r="I1854" i="1"/>
  <c r="I2063" i="1"/>
  <c r="I2067" i="1"/>
  <c r="I2167" i="1"/>
  <c r="I2170" i="1"/>
  <c r="I1606" i="1"/>
  <c r="I1997" i="1"/>
  <c r="I1998" i="1"/>
  <c r="I2062" i="1"/>
  <c r="I2066" i="1"/>
  <c r="I2118" i="1"/>
  <c r="I2166" i="1"/>
  <c r="I1015" i="1"/>
  <c r="I1254" i="1"/>
  <c r="I1318" i="1"/>
  <c r="I2065" i="1"/>
  <c r="I52" i="1"/>
  <c r="I56" i="1"/>
  <c r="I51" i="1"/>
  <c r="I55" i="1"/>
  <c r="I50" i="1"/>
  <c r="I54" i="1"/>
  <c r="I58" i="1"/>
  <c r="I78" i="1"/>
  <c r="I57" i="1"/>
  <c r="I53" i="1"/>
  <c r="I77" i="1"/>
  <c r="I590" i="1"/>
  <c r="I622" i="1"/>
  <c r="I626" i="1"/>
  <c r="I630" i="1"/>
  <c r="I621" i="1"/>
  <c r="I625" i="1"/>
  <c r="I629" i="1"/>
  <c r="I592" i="1"/>
  <c r="I624" i="1"/>
  <c r="I628" i="1"/>
  <c r="I627" i="1"/>
  <c r="I591" i="1"/>
  <c r="I623" i="1"/>
  <c r="I874" i="1"/>
  <c r="I878" i="1"/>
  <c r="I882" i="1"/>
  <c r="I1122" i="1"/>
  <c r="I873" i="1"/>
  <c r="I877" i="1"/>
  <c r="I881" i="1"/>
  <c r="I1121" i="1"/>
  <c r="I872" i="1"/>
  <c r="I876" i="1"/>
  <c r="I880" i="1"/>
  <c r="I912" i="1"/>
  <c r="I1120" i="1"/>
  <c r="I1124" i="1"/>
  <c r="I1148" i="1"/>
  <c r="I1123" i="1"/>
  <c r="I1437" i="1"/>
  <c r="I1441" i="1"/>
  <c r="I1445" i="1"/>
  <c r="I879" i="1"/>
  <c r="I1440" i="1"/>
  <c r="I1444" i="1"/>
  <c r="I1492" i="1"/>
  <c r="I875" i="1"/>
  <c r="I1439" i="1"/>
  <c r="I1443" i="1"/>
  <c r="I1491" i="1"/>
  <c r="I1442" i="1"/>
  <c r="I1490" i="1"/>
  <c r="I1641" i="1"/>
  <c r="I1661" i="1"/>
  <c r="I1701" i="1"/>
  <c r="I1789" i="1"/>
  <c r="I1793" i="1"/>
  <c r="I1438" i="1"/>
  <c r="I1792" i="1"/>
  <c r="I1611" i="1"/>
  <c r="I1703" i="1"/>
  <c r="I1791" i="1"/>
  <c r="I1859" i="1"/>
  <c r="I1916" i="1"/>
  <c r="I1702" i="1"/>
  <c r="I2081" i="1"/>
  <c r="I1790" i="1"/>
  <c r="I1915" i="1"/>
  <c r="I1913" i="1"/>
  <c r="I1914" i="1"/>
  <c r="I2082" i="1"/>
  <c r="I2126" i="1"/>
  <c r="I1446" i="1"/>
  <c r="I68" i="1"/>
  <c r="I72" i="1"/>
  <c r="I92" i="1"/>
  <c r="I96" i="1"/>
  <c r="I100" i="1"/>
  <c r="I71" i="1"/>
  <c r="I91" i="1"/>
  <c r="I95" i="1"/>
  <c r="I99" i="1"/>
  <c r="I70" i="1"/>
  <c r="I94" i="1"/>
  <c r="I98" i="1"/>
  <c r="I69" i="1"/>
  <c r="I97" i="1"/>
  <c r="I101" i="1"/>
  <c r="I93" i="1"/>
  <c r="I594" i="1"/>
  <c r="I656" i="1"/>
  <c r="I660" i="1"/>
  <c r="I664" i="1"/>
  <c r="I668" i="1"/>
  <c r="I595" i="1"/>
  <c r="I659" i="1"/>
  <c r="I663" i="1"/>
  <c r="I667" i="1"/>
  <c r="I699" i="1"/>
  <c r="I658" i="1"/>
  <c r="I662" i="1"/>
  <c r="I666" i="1"/>
  <c r="I698" i="1"/>
  <c r="I665" i="1"/>
  <c r="I898" i="1"/>
  <c r="I902" i="1"/>
  <c r="I906" i="1"/>
  <c r="I922" i="1"/>
  <c r="I926" i="1"/>
  <c r="I1134" i="1"/>
  <c r="I1138" i="1"/>
  <c r="I1162" i="1"/>
  <c r="I1166" i="1"/>
  <c r="I1170" i="1"/>
  <c r="I661" i="1"/>
  <c r="I897" i="1"/>
  <c r="I901" i="1"/>
  <c r="I905" i="1"/>
  <c r="I925" i="1"/>
  <c r="I929" i="1"/>
  <c r="I1133" i="1"/>
  <c r="I1137" i="1"/>
  <c r="I657" i="1"/>
  <c r="I900" i="1"/>
  <c r="I904" i="1"/>
  <c r="I924" i="1"/>
  <c r="I928" i="1"/>
  <c r="I1132" i="1"/>
  <c r="I1136" i="1"/>
  <c r="I1140" i="1"/>
  <c r="I1160" i="1"/>
  <c r="I1164" i="1"/>
  <c r="I1168" i="1"/>
  <c r="I899" i="1"/>
  <c r="I1139" i="1"/>
  <c r="I1165" i="1"/>
  <c r="I1465" i="1"/>
  <c r="I1469" i="1"/>
  <c r="I1473" i="1"/>
  <c r="I1505" i="1"/>
  <c r="I1509" i="1"/>
  <c r="I1513" i="1"/>
  <c r="I927" i="1"/>
  <c r="I1135" i="1"/>
  <c r="I1163" i="1"/>
  <c r="I1464" i="1"/>
  <c r="I1468" i="1"/>
  <c r="I1472" i="1"/>
  <c r="I1476" i="1"/>
  <c r="I1504" i="1"/>
  <c r="I1508" i="1"/>
  <c r="I1512" i="1"/>
  <c r="I1516" i="1"/>
  <c r="I923" i="1"/>
  <c r="I1131" i="1"/>
  <c r="I1161" i="1"/>
  <c r="I1169" i="1"/>
  <c r="I1467" i="1"/>
  <c r="I1471" i="1"/>
  <c r="I1475" i="1"/>
  <c r="I1503" i="1"/>
  <c r="I1507" i="1"/>
  <c r="I1511" i="1"/>
  <c r="I1515" i="1"/>
  <c r="I1474" i="1"/>
  <c r="I1506" i="1"/>
  <c r="I1617" i="1"/>
  <c r="I1717" i="1"/>
  <c r="I1721" i="1"/>
  <c r="I1817" i="1"/>
  <c r="I1821" i="1"/>
  <c r="I1825" i="1"/>
  <c r="I1869" i="1"/>
  <c r="I1470" i="1"/>
  <c r="I1616" i="1"/>
  <c r="I1716" i="1"/>
  <c r="I1720" i="1"/>
  <c r="I1820" i="1"/>
  <c r="I1824" i="1"/>
  <c r="I1868" i="1"/>
  <c r="I903" i="1"/>
  <c r="I1466" i="1"/>
  <c r="I1514" i="1"/>
  <c r="I1715" i="1"/>
  <c r="I1719" i="1"/>
  <c r="I1723" i="1"/>
  <c r="I1819" i="1"/>
  <c r="I1823" i="1"/>
  <c r="I1944" i="1"/>
  <c r="I1948" i="1"/>
  <c r="I1952" i="1"/>
  <c r="I1956" i="1"/>
  <c r="I2004" i="1"/>
  <c r="I2008" i="1"/>
  <c r="I2096" i="1"/>
  <c r="I2100" i="1"/>
  <c r="I2128" i="1"/>
  <c r="I1718" i="1"/>
  <c r="I1945" i="1"/>
  <c r="I1949" i="1"/>
  <c r="I1953" i="1"/>
  <c r="I1957" i="1"/>
  <c r="I2129" i="1"/>
  <c r="I1822" i="1"/>
  <c r="I1870" i="1"/>
  <c r="I1947" i="1"/>
  <c r="I1951" i="1"/>
  <c r="I1955" i="1"/>
  <c r="I2003" i="1"/>
  <c r="I2007" i="1"/>
  <c r="I2095" i="1"/>
  <c r="I2099" i="1"/>
  <c r="I1510" i="1"/>
  <c r="I2005" i="1"/>
  <c r="I2009" i="1"/>
  <c r="I1722" i="1"/>
  <c r="I1818" i="1"/>
  <c r="I1946" i="1"/>
  <c r="I1950" i="1"/>
  <c r="I1954" i="1"/>
  <c r="I2006" i="1"/>
  <c r="I2094" i="1"/>
  <c r="I2098" i="1"/>
  <c r="I2130" i="1"/>
  <c r="I1167" i="1"/>
  <c r="I2093" i="1"/>
  <c r="I2097" i="1"/>
  <c r="I2101" i="1"/>
  <c r="I64" i="1"/>
  <c r="I84" i="1"/>
  <c r="I88" i="1"/>
  <c r="I67" i="1"/>
  <c r="I83" i="1"/>
  <c r="I87" i="1"/>
  <c r="I66" i="1"/>
  <c r="I82" i="1"/>
  <c r="I86" i="1"/>
  <c r="I90" i="1"/>
  <c r="I89" i="1"/>
  <c r="I85" i="1"/>
  <c r="I65" i="1"/>
  <c r="I648" i="1"/>
  <c r="I652" i="1"/>
  <c r="I647" i="1"/>
  <c r="I651" i="1"/>
  <c r="I655" i="1"/>
  <c r="I650" i="1"/>
  <c r="I654" i="1"/>
  <c r="I649" i="1"/>
  <c r="I894" i="1"/>
  <c r="I918" i="1"/>
  <c r="I1130" i="1"/>
  <c r="I1158" i="1"/>
  <c r="I893" i="1"/>
  <c r="I917" i="1"/>
  <c r="I921" i="1"/>
  <c r="I1129" i="1"/>
  <c r="I892" i="1"/>
  <c r="I896" i="1"/>
  <c r="I920" i="1"/>
  <c r="I1128" i="1"/>
  <c r="I1156" i="1"/>
  <c r="I653" i="1"/>
  <c r="I1157" i="1"/>
  <c r="I1461" i="1"/>
  <c r="I1501" i="1"/>
  <c r="I895" i="1"/>
  <c r="I1155" i="1"/>
  <c r="I1460" i="1"/>
  <c r="I891" i="1"/>
  <c r="I1215" i="1"/>
  <c r="I1459" i="1"/>
  <c r="I1463" i="1"/>
  <c r="I1159" i="1"/>
  <c r="I1613" i="1"/>
  <c r="I1709" i="1"/>
  <c r="I1713" i="1"/>
  <c r="I1805" i="1"/>
  <c r="I1809" i="1"/>
  <c r="I1813" i="1"/>
  <c r="I919" i="1"/>
  <c r="I1502" i="1"/>
  <c r="I1612" i="1"/>
  <c r="I1712" i="1"/>
  <c r="I1804" i="1"/>
  <c r="I1808" i="1"/>
  <c r="I1812" i="1"/>
  <c r="I1816" i="1"/>
  <c r="I1615" i="1"/>
  <c r="I1643" i="1"/>
  <c r="I1711" i="1"/>
  <c r="I1803" i="1"/>
  <c r="I1807" i="1"/>
  <c r="I1811" i="1"/>
  <c r="I1815" i="1"/>
  <c r="I1867" i="1"/>
  <c r="I1714" i="1"/>
  <c r="I1810" i="1"/>
  <c r="I1936" i="1"/>
  <c r="I1940" i="1"/>
  <c r="I2092" i="1"/>
  <c r="I1814" i="1"/>
  <c r="I1937" i="1"/>
  <c r="I1941" i="1"/>
  <c r="I2089" i="1"/>
  <c r="I1614" i="1"/>
  <c r="I1710" i="1"/>
  <c r="I1806" i="1"/>
  <c r="I1935" i="1"/>
  <c r="I1939" i="1"/>
  <c r="I1943" i="1"/>
  <c r="I2091" i="1"/>
  <c r="I1462" i="1"/>
  <c r="I1642" i="1"/>
  <c r="I1802" i="1"/>
  <c r="I1866" i="1"/>
  <c r="I1938" i="1"/>
  <c r="I1942" i="1"/>
  <c r="I2002" i="1"/>
  <c r="I2090" i="1"/>
  <c r="I248" i="1"/>
  <c r="I260" i="1"/>
  <c r="I264" i="1"/>
  <c r="I268" i="1"/>
  <c r="I272" i="1"/>
  <c r="I276" i="1"/>
  <c r="I259" i="1"/>
  <c r="I263" i="1"/>
  <c r="I267" i="1"/>
  <c r="I271" i="1"/>
  <c r="I275" i="1"/>
  <c r="I279" i="1"/>
  <c r="I262" i="1"/>
  <c r="I270" i="1"/>
  <c r="I278" i="1"/>
  <c r="I287" i="1"/>
  <c r="I291" i="1"/>
  <c r="I295" i="1"/>
  <c r="I299" i="1"/>
  <c r="I303" i="1"/>
  <c r="I307" i="1"/>
  <c r="I311" i="1"/>
  <c r="I315" i="1"/>
  <c r="I319" i="1"/>
  <c r="I323" i="1"/>
  <c r="I327" i="1"/>
  <c r="I331" i="1"/>
  <c r="I335" i="1"/>
  <c r="I359" i="1"/>
  <c r="I363" i="1"/>
  <c r="I367" i="1"/>
  <c r="I371" i="1"/>
  <c r="I375" i="1"/>
  <c r="I379" i="1"/>
  <c r="I383" i="1"/>
  <c r="I387" i="1"/>
  <c r="I391" i="1"/>
  <c r="I423" i="1"/>
  <c r="I427" i="1"/>
  <c r="I431" i="1"/>
  <c r="I435" i="1"/>
  <c r="I439" i="1"/>
  <c r="I443" i="1"/>
  <c r="I471" i="1"/>
  <c r="I265" i="1"/>
  <c r="I273" i="1"/>
  <c r="I290" i="1"/>
  <c r="I294" i="1"/>
  <c r="I298" i="1"/>
  <c r="I302" i="1"/>
  <c r="I306" i="1"/>
  <c r="I310" i="1"/>
  <c r="I314" i="1"/>
  <c r="I318" i="1"/>
  <c r="I322" i="1"/>
  <c r="I326" i="1"/>
  <c r="I330" i="1"/>
  <c r="I334" i="1"/>
  <c r="I362" i="1"/>
  <c r="I366" i="1"/>
  <c r="I370" i="1"/>
  <c r="I374" i="1"/>
  <c r="I378" i="1"/>
  <c r="I382" i="1"/>
  <c r="I386" i="1"/>
  <c r="I390" i="1"/>
  <c r="I394" i="1"/>
  <c r="I422" i="1"/>
  <c r="I426" i="1"/>
  <c r="I430" i="1"/>
  <c r="I434" i="1"/>
  <c r="I438" i="1"/>
  <c r="I442" i="1"/>
  <c r="I470" i="1"/>
  <c r="I258" i="1"/>
  <c r="I266" i="1"/>
  <c r="I274" i="1"/>
  <c r="I289" i="1"/>
  <c r="I293" i="1"/>
  <c r="I297" i="1"/>
  <c r="I301" i="1"/>
  <c r="I305" i="1"/>
  <c r="I309" i="1"/>
  <c r="I313" i="1"/>
  <c r="I317" i="1"/>
  <c r="I321" i="1"/>
  <c r="I325" i="1"/>
  <c r="I329" i="1"/>
  <c r="I333" i="1"/>
  <c r="I361" i="1"/>
  <c r="I365" i="1"/>
  <c r="I369" i="1"/>
  <c r="I373" i="1"/>
  <c r="I377" i="1"/>
  <c r="I381" i="1"/>
  <c r="I385" i="1"/>
  <c r="I389" i="1"/>
  <c r="I393" i="1"/>
  <c r="I425" i="1"/>
  <c r="I429" i="1"/>
  <c r="I433" i="1"/>
  <c r="I437" i="1"/>
  <c r="I441" i="1"/>
  <c r="I469" i="1"/>
  <c r="I473" i="1"/>
  <c r="I277" i="1"/>
  <c r="I296" i="1"/>
  <c r="I312" i="1"/>
  <c r="I328" i="1"/>
  <c r="I360" i="1"/>
  <c r="I376" i="1"/>
  <c r="I392" i="1"/>
  <c r="I424" i="1"/>
  <c r="I440" i="1"/>
  <c r="I472" i="1"/>
  <c r="I474" i="1"/>
  <c r="I478" i="1"/>
  <c r="I482" i="1"/>
  <c r="I486" i="1"/>
  <c r="I490" i="1"/>
  <c r="I494" i="1"/>
  <c r="I498" i="1"/>
  <c r="I502" i="1"/>
  <c r="I269" i="1"/>
  <c r="I292" i="1"/>
  <c r="I308" i="1"/>
  <c r="I324" i="1"/>
  <c r="I372" i="1"/>
  <c r="I388" i="1"/>
  <c r="I436" i="1"/>
  <c r="I468" i="1"/>
  <c r="I477" i="1"/>
  <c r="I481" i="1"/>
  <c r="I485" i="1"/>
  <c r="I489" i="1"/>
  <c r="I493" i="1"/>
  <c r="I497" i="1"/>
  <c r="I501" i="1"/>
  <c r="I505" i="1"/>
  <c r="I261" i="1"/>
  <c r="I288" i="1"/>
  <c r="I304" i="1"/>
  <c r="I320" i="1"/>
  <c r="I336" i="1"/>
  <c r="I368" i="1"/>
  <c r="I384" i="1"/>
  <c r="I432" i="1"/>
  <c r="I476" i="1"/>
  <c r="I480" i="1"/>
  <c r="I484" i="1"/>
  <c r="I488" i="1"/>
  <c r="I492" i="1"/>
  <c r="I496" i="1"/>
  <c r="I500" i="1"/>
  <c r="I504" i="1"/>
  <c r="I316" i="1"/>
  <c r="I380" i="1"/>
  <c r="I444" i="1"/>
  <c r="I487" i="1"/>
  <c r="I503" i="1"/>
  <c r="I760" i="1"/>
  <c r="I300" i="1"/>
  <c r="I364" i="1"/>
  <c r="I428" i="1"/>
  <c r="I483" i="1"/>
  <c r="I499" i="1"/>
  <c r="I759" i="1"/>
  <c r="I811" i="1"/>
  <c r="I815" i="1"/>
  <c r="I819" i="1"/>
  <c r="I479" i="1"/>
  <c r="I495" i="1"/>
  <c r="I758" i="1"/>
  <c r="I810" i="1"/>
  <c r="I814" i="1"/>
  <c r="I818" i="1"/>
  <c r="I761" i="1"/>
  <c r="I809" i="1"/>
  <c r="I812" i="1"/>
  <c r="I820" i="1"/>
  <c r="I1046" i="1"/>
  <c r="I1058" i="1"/>
  <c r="I1062" i="1"/>
  <c r="I491" i="1"/>
  <c r="I757" i="1"/>
  <c r="I813" i="1"/>
  <c r="I821" i="1"/>
  <c r="I1033" i="1"/>
  <c r="I1045" i="1"/>
  <c r="I1057" i="1"/>
  <c r="I1061" i="1"/>
  <c r="I1077" i="1"/>
  <c r="I475" i="1"/>
  <c r="I816" i="1"/>
  <c r="I1024" i="1"/>
  <c r="I1032" i="1"/>
  <c r="I1044" i="1"/>
  <c r="I1060" i="1"/>
  <c r="I1076" i="1"/>
  <c r="I332" i="1"/>
  <c r="I817" i="1"/>
  <c r="I1059" i="1"/>
  <c r="I1075" i="1"/>
  <c r="I1261" i="1"/>
  <c r="I1265" i="1"/>
  <c r="I1269" i="1"/>
  <c r="I1325" i="1"/>
  <c r="I1329" i="1"/>
  <c r="I1381" i="1"/>
  <c r="I1023" i="1"/>
  <c r="I1264" i="1"/>
  <c r="I1268" i="1"/>
  <c r="I1324" i="1"/>
  <c r="I1328" i="1"/>
  <c r="I1332" i="1"/>
  <c r="I1380" i="1"/>
  <c r="I1263" i="1"/>
  <c r="I1267" i="1"/>
  <c r="I1327" i="1"/>
  <c r="I1331" i="1"/>
  <c r="I1379" i="1"/>
  <c r="I1383" i="1"/>
  <c r="I1063" i="1"/>
  <c r="I1266" i="1"/>
  <c r="I1330" i="1"/>
  <c r="I1609" i="1"/>
  <c r="I1047" i="1"/>
  <c r="I1262" i="1"/>
  <c r="I1326" i="1"/>
  <c r="I1682" i="1"/>
  <c r="I2120" i="1"/>
  <c r="I1999" i="1"/>
  <c r="I2119" i="1"/>
  <c r="I1382" i="1"/>
  <c r="I60" i="1"/>
  <c r="I80" i="1"/>
  <c r="I59" i="1"/>
  <c r="I63" i="1"/>
  <c r="I79" i="1"/>
  <c r="I62" i="1"/>
  <c r="I81" i="1"/>
  <c r="I61" i="1"/>
  <c r="I593" i="1"/>
  <c r="I633" i="1"/>
  <c r="I637" i="1"/>
  <c r="I641" i="1"/>
  <c r="I632" i="1"/>
  <c r="I636" i="1"/>
  <c r="I640" i="1"/>
  <c r="I631" i="1"/>
  <c r="I634" i="1"/>
  <c r="I642" i="1"/>
  <c r="I644" i="1"/>
  <c r="I635" i="1"/>
  <c r="I643" i="1"/>
  <c r="I638" i="1"/>
  <c r="I646" i="1"/>
  <c r="I697" i="1"/>
  <c r="I886" i="1"/>
  <c r="I890" i="1"/>
  <c r="I914" i="1"/>
  <c r="I1126" i="1"/>
  <c r="I1150" i="1"/>
  <c r="I1154" i="1"/>
  <c r="I645" i="1"/>
  <c r="I885" i="1"/>
  <c r="I889" i="1"/>
  <c r="I913" i="1"/>
  <c r="I1125" i="1"/>
  <c r="I639" i="1"/>
  <c r="I884" i="1"/>
  <c r="I888" i="1"/>
  <c r="I916" i="1"/>
  <c r="I1152" i="1"/>
  <c r="I883" i="1"/>
  <c r="I915" i="1"/>
  <c r="I1149" i="1"/>
  <c r="I1449" i="1"/>
  <c r="I1453" i="1"/>
  <c r="I1457" i="1"/>
  <c r="I1493" i="1"/>
  <c r="I1497" i="1"/>
  <c r="I1448" i="1"/>
  <c r="I1452" i="1"/>
  <c r="I1456" i="1"/>
  <c r="I1496" i="1"/>
  <c r="I1500" i="1"/>
  <c r="I1153" i="1"/>
  <c r="I1447" i="1"/>
  <c r="I1451" i="1"/>
  <c r="I1455" i="1"/>
  <c r="I1495" i="1"/>
  <c r="I1499" i="1"/>
  <c r="I1127" i="1"/>
  <c r="I1458" i="1"/>
  <c r="I1705" i="1"/>
  <c r="I1797" i="1"/>
  <c r="I1801" i="1"/>
  <c r="I1861" i="1"/>
  <c r="I1865" i="1"/>
  <c r="I1151" i="1"/>
  <c r="I1454" i="1"/>
  <c r="I1704" i="1"/>
  <c r="I1708" i="1"/>
  <c r="I1796" i="1"/>
  <c r="I1800" i="1"/>
  <c r="I1860" i="1"/>
  <c r="I1864" i="1"/>
  <c r="I1450" i="1"/>
  <c r="I1498" i="1"/>
  <c r="I1707" i="1"/>
  <c r="I1795" i="1"/>
  <c r="I1799" i="1"/>
  <c r="I1863" i="1"/>
  <c r="I1494" i="1"/>
  <c r="I1794" i="1"/>
  <c r="I1920" i="1"/>
  <c r="I1924" i="1"/>
  <c r="I1928" i="1"/>
  <c r="I1932" i="1"/>
  <c r="I2000" i="1"/>
  <c r="I2084" i="1"/>
  <c r="I2088" i="1"/>
  <c r="I1798" i="1"/>
  <c r="I1917" i="1"/>
  <c r="I1921" i="1"/>
  <c r="I1925" i="1"/>
  <c r="I1929" i="1"/>
  <c r="I1933" i="1"/>
  <c r="I2085" i="1"/>
  <c r="I887" i="1"/>
  <c r="I1919" i="1"/>
  <c r="I1923" i="1"/>
  <c r="I1927" i="1"/>
  <c r="I1931" i="1"/>
  <c r="I2083" i="1"/>
  <c r="I2087" i="1"/>
  <c r="I2127" i="1"/>
  <c r="I2001" i="1"/>
  <c r="I1706" i="1"/>
  <c r="I1918" i="1"/>
  <c r="I1922" i="1"/>
  <c r="I1926" i="1"/>
  <c r="I1930" i="1"/>
  <c r="I1934" i="1"/>
  <c r="I2086" i="1"/>
  <c r="I1862" i="1"/>
  <c r="I141" i="1"/>
  <c r="I145" i="1"/>
  <c r="I149" i="1"/>
  <c r="I153" i="1"/>
  <c r="I157" i="1"/>
  <c r="I161" i="1"/>
  <c r="I177" i="1"/>
  <c r="I181" i="1"/>
  <c r="I185" i="1"/>
  <c r="I189" i="1"/>
  <c r="I193" i="1"/>
  <c r="I140" i="1"/>
  <c r="I144" i="1"/>
  <c r="I148" i="1"/>
  <c r="I152" i="1"/>
  <c r="I156" i="1"/>
  <c r="I160" i="1"/>
  <c r="I176" i="1"/>
  <c r="I180" i="1"/>
  <c r="I184" i="1"/>
  <c r="I188" i="1"/>
  <c r="I192" i="1"/>
  <c r="I139" i="1"/>
  <c r="I143" i="1"/>
  <c r="I147" i="1"/>
  <c r="I151" i="1"/>
  <c r="I155" i="1"/>
  <c r="I159" i="1"/>
  <c r="I175" i="1"/>
  <c r="I179" i="1"/>
  <c r="I183" i="1"/>
  <c r="I187" i="1"/>
  <c r="I191" i="1"/>
  <c r="I138" i="1"/>
  <c r="I154" i="1"/>
  <c r="I186" i="1"/>
  <c r="I150" i="1"/>
  <c r="I182" i="1"/>
  <c r="I146" i="1"/>
  <c r="I162" i="1"/>
  <c r="I178" i="1"/>
  <c r="I174" i="1"/>
  <c r="I158" i="1"/>
  <c r="I142" i="1"/>
  <c r="I190" i="1"/>
  <c r="I596" i="1"/>
  <c r="I676" i="1"/>
  <c r="I680" i="1"/>
  <c r="I684" i="1"/>
  <c r="I720" i="1"/>
  <c r="I724" i="1"/>
  <c r="I728" i="1"/>
  <c r="I764" i="1"/>
  <c r="I768" i="1"/>
  <c r="I772" i="1"/>
  <c r="I679" i="1"/>
  <c r="I683" i="1"/>
  <c r="I719" i="1"/>
  <c r="I723" i="1"/>
  <c r="I727" i="1"/>
  <c r="I767" i="1"/>
  <c r="I771" i="1"/>
  <c r="I775" i="1"/>
  <c r="I678" i="1"/>
  <c r="I682" i="1"/>
  <c r="I718" i="1"/>
  <c r="I722" i="1"/>
  <c r="I726" i="1"/>
  <c r="I730" i="1"/>
  <c r="I766" i="1"/>
  <c r="I770" i="1"/>
  <c r="I774" i="1"/>
  <c r="I681" i="1"/>
  <c r="I729" i="1"/>
  <c r="I954" i="1"/>
  <c r="I958" i="1"/>
  <c r="I962" i="1"/>
  <c r="I966" i="1"/>
  <c r="I982" i="1"/>
  <c r="I986" i="1"/>
  <c r="I990" i="1"/>
  <c r="I994" i="1"/>
  <c r="I998" i="1"/>
  <c r="I1066" i="1"/>
  <c r="I1142" i="1"/>
  <c r="I1194" i="1"/>
  <c r="I1198" i="1"/>
  <c r="I1202" i="1"/>
  <c r="I677" i="1"/>
  <c r="I725" i="1"/>
  <c r="I773" i="1"/>
  <c r="I953" i="1"/>
  <c r="I957" i="1"/>
  <c r="I961" i="1"/>
  <c r="I965" i="1"/>
  <c r="I981" i="1"/>
  <c r="I985" i="1"/>
  <c r="I989" i="1"/>
  <c r="I993" i="1"/>
  <c r="I997" i="1"/>
  <c r="I1065" i="1"/>
  <c r="I721" i="1"/>
  <c r="I769" i="1"/>
  <c r="I952" i="1"/>
  <c r="I956" i="1"/>
  <c r="I960" i="1"/>
  <c r="I964" i="1"/>
  <c r="I984" i="1"/>
  <c r="I988" i="1"/>
  <c r="I992" i="1"/>
  <c r="I996" i="1"/>
  <c r="I1048" i="1"/>
  <c r="I1064" i="1"/>
  <c r="I1196" i="1"/>
  <c r="I1200" i="1"/>
  <c r="I1204" i="1"/>
  <c r="I963" i="1"/>
  <c r="I995" i="1"/>
  <c r="I1197" i="1"/>
  <c r="I1221" i="1"/>
  <c r="I1225" i="1"/>
  <c r="I1273" i="1"/>
  <c r="I1277" i="1"/>
  <c r="I1281" i="1"/>
  <c r="I1337" i="1"/>
  <c r="I1341" i="1"/>
  <c r="I1345" i="1"/>
  <c r="I765" i="1"/>
  <c r="I959" i="1"/>
  <c r="I991" i="1"/>
  <c r="I1195" i="1"/>
  <c r="I1203" i="1"/>
  <c r="I1220" i="1"/>
  <c r="I1224" i="1"/>
  <c r="I1272" i="1"/>
  <c r="I1276" i="1"/>
  <c r="I1280" i="1"/>
  <c r="I1336" i="1"/>
  <c r="I1340" i="1"/>
  <c r="I1344" i="1"/>
  <c r="I1348" i="1"/>
  <c r="I685" i="1"/>
  <c r="I955" i="1"/>
  <c r="I987" i="1"/>
  <c r="I1201" i="1"/>
  <c r="I1223" i="1"/>
  <c r="I1271" i="1"/>
  <c r="I1275" i="1"/>
  <c r="I1279" i="1"/>
  <c r="I1339" i="1"/>
  <c r="I1343" i="1"/>
  <c r="I1347" i="1"/>
  <c r="I1346" i="1"/>
  <c r="I1549" i="1"/>
  <c r="I1553" i="1"/>
  <c r="I1557" i="1"/>
  <c r="I1561" i="1"/>
  <c r="I1565" i="1"/>
  <c r="I1569" i="1"/>
  <c r="I1573" i="1"/>
  <c r="I1577" i="1"/>
  <c r="I1585" i="1"/>
  <c r="I1589" i="1"/>
  <c r="I1629" i="1"/>
  <c r="I1633" i="1"/>
  <c r="I1653" i="1"/>
  <c r="I1657" i="1"/>
  <c r="I1669" i="1"/>
  <c r="I1753" i="1"/>
  <c r="I1757" i="1"/>
  <c r="I1761" i="1"/>
  <c r="I1765" i="1"/>
  <c r="I1849" i="1"/>
  <c r="I983" i="1"/>
  <c r="I1278" i="1"/>
  <c r="I1342" i="1"/>
  <c r="I1548" i="1"/>
  <c r="I1552" i="1"/>
  <c r="I1556" i="1"/>
  <c r="I1560" i="1"/>
  <c r="I1564" i="1"/>
  <c r="I1568" i="1"/>
  <c r="I1572" i="1"/>
  <c r="I1576" i="1"/>
  <c r="I1580" i="1"/>
  <c r="I1584" i="1"/>
  <c r="I1588" i="1"/>
  <c r="I1628" i="1"/>
  <c r="I1632" i="1"/>
  <c r="I1652" i="1"/>
  <c r="I1656" i="1"/>
  <c r="I1660" i="1"/>
  <c r="I1668" i="1"/>
  <c r="I1752" i="1"/>
  <c r="I1756" i="1"/>
  <c r="I1760" i="1"/>
  <c r="I1764" i="1"/>
  <c r="I1848" i="1"/>
  <c r="I967" i="1"/>
  <c r="I1274" i="1"/>
  <c r="I1338" i="1"/>
  <c r="I1551" i="1"/>
  <c r="I1555" i="1"/>
  <c r="I1559" i="1"/>
  <c r="I1563" i="1"/>
  <c r="I1567" i="1"/>
  <c r="I1571" i="1"/>
  <c r="I1575" i="1"/>
  <c r="I1579" i="1"/>
  <c r="I1587" i="1"/>
  <c r="I1627" i="1"/>
  <c r="I1631" i="1"/>
  <c r="I1655" i="1"/>
  <c r="I1659" i="1"/>
  <c r="I1667" i="1"/>
  <c r="I1751" i="1"/>
  <c r="I1755" i="1"/>
  <c r="I1759" i="1"/>
  <c r="I1763" i="1"/>
  <c r="I1767" i="1"/>
  <c r="I1847" i="1"/>
  <c r="I1851" i="1"/>
  <c r="I1554" i="1"/>
  <c r="I1570" i="1"/>
  <c r="I1586" i="1"/>
  <c r="I1762" i="1"/>
  <c r="I1892" i="1"/>
  <c r="I1896" i="1"/>
  <c r="I1984" i="1"/>
  <c r="I1988" i="1"/>
  <c r="I2036" i="1"/>
  <c r="I2040" i="1"/>
  <c r="I2044" i="1"/>
  <c r="I2112" i="1"/>
  <c r="I2144" i="1"/>
  <c r="I2148" i="1"/>
  <c r="I2152" i="1"/>
  <c r="I2156" i="1"/>
  <c r="I2160" i="1"/>
  <c r="I1750" i="1"/>
  <c r="I1766" i="1"/>
  <c r="I1897" i="1"/>
  <c r="I2033" i="1"/>
  <c r="I2037" i="1"/>
  <c r="I2041" i="1"/>
  <c r="I2113" i="1"/>
  <c r="I1222" i="1"/>
  <c r="I1550" i="1"/>
  <c r="I1566" i="1"/>
  <c r="I1630" i="1"/>
  <c r="I1758" i="1"/>
  <c r="I1891" i="1"/>
  <c r="I1895" i="1"/>
  <c r="I1983" i="1"/>
  <c r="I1987" i="1"/>
  <c r="I2035" i="1"/>
  <c r="I2039" i="1"/>
  <c r="I2043" i="1"/>
  <c r="I2111" i="1"/>
  <c r="I2115" i="1"/>
  <c r="I2143" i="1"/>
  <c r="I2147" i="1"/>
  <c r="I2151" i="1"/>
  <c r="I2155" i="1"/>
  <c r="I2159" i="1"/>
  <c r="I1558" i="1"/>
  <c r="I1574" i="1"/>
  <c r="I1654" i="1"/>
  <c r="I1893" i="1"/>
  <c r="I1985" i="1"/>
  <c r="I1989" i="1"/>
  <c r="I1199" i="1"/>
  <c r="I1562" i="1"/>
  <c r="I1578" i="1"/>
  <c r="I1658" i="1"/>
  <c r="I1754" i="1"/>
  <c r="I1850" i="1"/>
  <c r="I1890" i="1"/>
  <c r="I1894" i="1"/>
  <c r="I1898" i="1"/>
  <c r="I1982" i="1"/>
  <c r="I1986" i="1"/>
  <c r="I2034" i="1"/>
  <c r="I2038" i="1"/>
  <c r="I2042" i="1"/>
  <c r="I2114" i="1"/>
  <c r="I2146" i="1"/>
  <c r="I2150" i="1"/>
  <c r="I2154" i="1"/>
  <c r="I2158" i="1"/>
  <c r="I2162" i="1"/>
  <c r="I1846" i="1"/>
  <c r="I1889" i="1"/>
  <c r="I2145" i="1"/>
  <c r="I2149" i="1"/>
  <c r="I2153" i="1"/>
  <c r="I2157" i="1"/>
  <c r="I2161" i="1"/>
  <c r="I28" i="1"/>
  <c r="I27" i="1"/>
  <c r="I31" i="1"/>
  <c r="I26" i="1"/>
  <c r="I30" i="1"/>
  <c r="I29" i="1"/>
  <c r="I562" i="1"/>
  <c r="I566" i="1"/>
  <c r="I602" i="1"/>
  <c r="I561" i="1"/>
  <c r="I565" i="1"/>
  <c r="I569" i="1"/>
  <c r="I601" i="1"/>
  <c r="I560" i="1"/>
  <c r="I564" i="1"/>
  <c r="I568" i="1"/>
  <c r="I567" i="1"/>
  <c r="I563" i="1"/>
  <c r="I838" i="1"/>
  <c r="I842" i="1"/>
  <c r="I1102" i="1"/>
  <c r="I837" i="1"/>
  <c r="I841" i="1"/>
  <c r="I1101" i="1"/>
  <c r="I1105" i="1"/>
  <c r="I836" i="1"/>
  <c r="I840" i="1"/>
  <c r="I1104" i="1"/>
  <c r="I1405" i="1"/>
  <c r="I1409" i="1"/>
  <c r="I1413" i="1"/>
  <c r="I1417" i="1"/>
  <c r="I1103" i="1"/>
  <c r="I1404" i="1"/>
  <c r="I1408" i="1"/>
  <c r="I1412" i="1"/>
  <c r="I1416" i="1"/>
  <c r="I1484" i="1"/>
  <c r="I843" i="1"/>
  <c r="I1407" i="1"/>
  <c r="I1411" i="1"/>
  <c r="I1415" i="1"/>
  <c r="I1410" i="1"/>
  <c r="I1689" i="1"/>
  <c r="I1693" i="1"/>
  <c r="I1406" i="1"/>
  <c r="I1692" i="1"/>
  <c r="I839" i="1"/>
  <c r="I1691" i="1"/>
  <c r="I1778" i="1"/>
  <c r="I1900" i="1"/>
  <c r="I2072" i="1"/>
  <c r="I1901" i="1"/>
  <c r="I1414" i="1"/>
  <c r="I2071" i="1"/>
  <c r="I1690" i="1"/>
  <c r="I2070" i="1"/>
  <c r="I2122" i="1"/>
  <c r="I40" i="1"/>
  <c r="I39" i="1"/>
  <c r="I38" i="1"/>
  <c r="I42" i="1"/>
  <c r="I41" i="1"/>
  <c r="I37" i="1"/>
  <c r="I582" i="1"/>
  <c r="I606" i="1"/>
  <c r="I581" i="1"/>
  <c r="I585" i="1"/>
  <c r="I605" i="1"/>
  <c r="I580" i="1"/>
  <c r="I584" i="1"/>
  <c r="I604" i="1"/>
  <c r="I583" i="1"/>
  <c r="I579" i="1"/>
  <c r="I607" i="1"/>
  <c r="I850" i="1"/>
  <c r="I854" i="1"/>
  <c r="I858" i="1"/>
  <c r="I862" i="1"/>
  <c r="I1110" i="1"/>
  <c r="I1114" i="1"/>
  <c r="I849" i="1"/>
  <c r="I853" i="1"/>
  <c r="I857" i="1"/>
  <c r="I861" i="1"/>
  <c r="I865" i="1"/>
  <c r="I1109" i="1"/>
  <c r="I1113" i="1"/>
  <c r="I848" i="1"/>
  <c r="I852" i="1"/>
  <c r="I856" i="1"/>
  <c r="I860" i="1"/>
  <c r="I864" i="1"/>
  <c r="I1112" i="1"/>
  <c r="I851" i="1"/>
  <c r="I1425" i="1"/>
  <c r="I1485" i="1"/>
  <c r="I863" i="1"/>
  <c r="I1428" i="1"/>
  <c r="I859" i="1"/>
  <c r="I1427" i="1"/>
  <c r="I1426" i="1"/>
  <c r="I1697" i="1"/>
  <c r="I855" i="1"/>
  <c r="I1111" i="1"/>
  <c r="I1486" i="1"/>
  <c r="I1640" i="1"/>
  <c r="I1696" i="1"/>
  <c r="I1695" i="1"/>
  <c r="I1779" i="1"/>
  <c r="I1858" i="1"/>
  <c r="I1904" i="1"/>
  <c r="I2076" i="1"/>
  <c r="I1905" i="1"/>
  <c r="I1694" i="1"/>
  <c r="I1903" i="1"/>
  <c r="I2075" i="1"/>
  <c r="I1902" i="1"/>
  <c r="I1906" i="1"/>
  <c r="I24" i="1"/>
  <c r="I23" i="1"/>
  <c r="I22" i="1"/>
  <c r="I25" i="1"/>
  <c r="I21" i="1"/>
  <c r="I550" i="1"/>
  <c r="I554" i="1"/>
  <c r="I558" i="1"/>
  <c r="I549" i="1"/>
  <c r="I553" i="1"/>
  <c r="I557" i="1"/>
  <c r="I548" i="1"/>
  <c r="I552" i="1"/>
  <c r="I556" i="1"/>
  <c r="I600" i="1"/>
  <c r="I551" i="1"/>
  <c r="I599" i="1"/>
  <c r="I559" i="1"/>
  <c r="I834" i="1"/>
  <c r="I1098" i="1"/>
  <c r="I555" i="1"/>
  <c r="I833" i="1"/>
  <c r="I1097" i="1"/>
  <c r="I1096" i="1"/>
  <c r="I1100" i="1"/>
  <c r="I835" i="1"/>
  <c r="I1401" i="1"/>
  <c r="I1400" i="1"/>
  <c r="I1099" i="1"/>
  <c r="I1399" i="1"/>
  <c r="I1403" i="1"/>
  <c r="I1857" i="1"/>
  <c r="I1688" i="1"/>
  <c r="I1856" i="1"/>
  <c r="I1402" i="1"/>
  <c r="I1687" i="1"/>
  <c r="I2121" i="1"/>
  <c r="I12" i="1"/>
  <c r="I16" i="1"/>
  <c r="I20" i="1"/>
  <c r="I15" i="1"/>
  <c r="I19" i="1"/>
  <c r="I14" i="1"/>
  <c r="I18" i="1"/>
  <c r="I17" i="1"/>
  <c r="I13" i="1"/>
  <c r="I538" i="1"/>
  <c r="I542" i="1"/>
  <c r="I546" i="1"/>
  <c r="I598" i="1"/>
  <c r="I537" i="1"/>
  <c r="I541" i="1"/>
  <c r="I545" i="1"/>
  <c r="I597" i="1"/>
  <c r="I536" i="1"/>
  <c r="I540" i="1"/>
  <c r="I544" i="1"/>
  <c r="I535" i="1"/>
  <c r="I547" i="1"/>
  <c r="I543" i="1"/>
  <c r="I830" i="1"/>
  <c r="I1090" i="1"/>
  <c r="I1094" i="1"/>
  <c r="I829" i="1"/>
  <c r="I1093" i="1"/>
  <c r="I539" i="1"/>
  <c r="I832" i="1"/>
  <c r="I1092" i="1"/>
  <c r="I1091" i="1"/>
  <c r="I1397" i="1"/>
  <c r="I831" i="1"/>
  <c r="I1396" i="1"/>
  <c r="I1395" i="1"/>
  <c r="I1394" i="1"/>
  <c r="I1685" i="1"/>
  <c r="I1095" i="1"/>
  <c r="I1398" i="1"/>
  <c r="I1686" i="1"/>
  <c r="I2069" i="1"/>
  <c r="I3" i="1"/>
  <c r="I514" i="1"/>
  <c r="I518" i="1"/>
  <c r="I513" i="1"/>
  <c r="I517" i="1"/>
  <c r="I516" i="1"/>
  <c r="I515" i="1"/>
  <c r="I1081" i="1"/>
  <c r="I1080" i="1"/>
  <c r="I1385" i="1"/>
  <c r="I1388" i="1"/>
  <c r="I1387" i="1"/>
  <c r="I1386" i="1"/>
  <c r="I823" i="1"/>
  <c r="I32" i="1"/>
  <c r="I36" i="1"/>
  <c r="I35" i="1"/>
  <c r="I34" i="1"/>
  <c r="I33" i="1"/>
  <c r="I570" i="1"/>
  <c r="I574" i="1"/>
  <c r="I578" i="1"/>
  <c r="I573" i="1"/>
  <c r="I577" i="1"/>
  <c r="I572" i="1"/>
  <c r="I576" i="1"/>
  <c r="I575" i="1"/>
  <c r="I571" i="1"/>
  <c r="I846" i="1"/>
  <c r="I1106" i="1"/>
  <c r="I845" i="1"/>
  <c r="I603" i="1"/>
  <c r="I844" i="1"/>
  <c r="I1108" i="1"/>
  <c r="I1107" i="1"/>
  <c r="I1421" i="1"/>
  <c r="I847" i="1"/>
  <c r="I1420" i="1"/>
  <c r="I1424" i="1"/>
  <c r="I1419" i="1"/>
  <c r="I1423" i="1"/>
  <c r="I1422" i="1"/>
  <c r="I1418" i="1"/>
  <c r="I2073" i="1"/>
  <c r="I2074" i="1"/>
  <c r="I121" i="1"/>
  <c r="I125" i="1"/>
  <c r="I129" i="1"/>
  <c r="I133" i="1"/>
  <c r="I137" i="1"/>
  <c r="I173" i="1"/>
  <c r="I120" i="1"/>
  <c r="I124" i="1"/>
  <c r="I128" i="1"/>
  <c r="I132" i="1"/>
  <c r="I136" i="1"/>
  <c r="I172" i="1"/>
  <c r="I123" i="1"/>
  <c r="I127" i="1"/>
  <c r="I131" i="1"/>
  <c r="I135" i="1"/>
  <c r="I122" i="1"/>
  <c r="I134" i="1"/>
  <c r="I130" i="1"/>
  <c r="I126" i="1"/>
  <c r="I672" i="1"/>
  <c r="I708" i="1"/>
  <c r="I712" i="1"/>
  <c r="I716" i="1"/>
  <c r="I675" i="1"/>
  <c r="I707" i="1"/>
  <c r="I711" i="1"/>
  <c r="I715" i="1"/>
  <c r="I763" i="1"/>
  <c r="I674" i="1"/>
  <c r="I706" i="1"/>
  <c r="I710" i="1"/>
  <c r="I714" i="1"/>
  <c r="I762" i="1"/>
  <c r="I713" i="1"/>
  <c r="I938" i="1"/>
  <c r="I942" i="1"/>
  <c r="I946" i="1"/>
  <c r="I950" i="1"/>
  <c r="I1182" i="1"/>
  <c r="I1186" i="1"/>
  <c r="I1190" i="1"/>
  <c r="I709" i="1"/>
  <c r="I941" i="1"/>
  <c r="I945" i="1"/>
  <c r="I949" i="1"/>
  <c r="I673" i="1"/>
  <c r="I705" i="1"/>
  <c r="I908" i="1"/>
  <c r="I940" i="1"/>
  <c r="I944" i="1"/>
  <c r="I948" i="1"/>
  <c r="I980" i="1"/>
  <c r="I1184" i="1"/>
  <c r="I1188" i="1"/>
  <c r="I1192" i="1"/>
  <c r="I717" i="1"/>
  <c r="I947" i="1"/>
  <c r="I1189" i="1"/>
  <c r="I1217" i="1"/>
  <c r="I1529" i="1"/>
  <c r="I1533" i="1"/>
  <c r="I1537" i="1"/>
  <c r="I943" i="1"/>
  <c r="I1187" i="1"/>
  <c r="I1216" i="1"/>
  <c r="I1528" i="1"/>
  <c r="I1532" i="1"/>
  <c r="I1536" i="1"/>
  <c r="I907" i="1"/>
  <c r="I939" i="1"/>
  <c r="I1185" i="1"/>
  <c r="I1193" i="1"/>
  <c r="I1219" i="1"/>
  <c r="I1335" i="1"/>
  <c r="I1483" i="1"/>
  <c r="I1531" i="1"/>
  <c r="I1535" i="1"/>
  <c r="I1191" i="1"/>
  <c r="I1218" i="1"/>
  <c r="I1538" i="1"/>
  <c r="I1541" i="1"/>
  <c r="I1545" i="1"/>
  <c r="I1625" i="1"/>
  <c r="I1649" i="1"/>
  <c r="I1665" i="1"/>
  <c r="I1741" i="1"/>
  <c r="I1745" i="1"/>
  <c r="I1749" i="1"/>
  <c r="I1841" i="1"/>
  <c r="I1845" i="1"/>
  <c r="I1881" i="1"/>
  <c r="I1183" i="1"/>
  <c r="I1534" i="1"/>
  <c r="I1540" i="1"/>
  <c r="I1544" i="1"/>
  <c r="I1624" i="1"/>
  <c r="I1648" i="1"/>
  <c r="I1664" i="1"/>
  <c r="I1740" i="1"/>
  <c r="I1744" i="1"/>
  <c r="I1748" i="1"/>
  <c r="I1840" i="1"/>
  <c r="I1844" i="1"/>
  <c r="I1530" i="1"/>
  <c r="I1539" i="1"/>
  <c r="I1543" i="1"/>
  <c r="I1547" i="1"/>
  <c r="I1623" i="1"/>
  <c r="I1651" i="1"/>
  <c r="I1663" i="1"/>
  <c r="I1739" i="1"/>
  <c r="I1743" i="1"/>
  <c r="I1747" i="1"/>
  <c r="I1839" i="1"/>
  <c r="I1843" i="1"/>
  <c r="I951" i="1"/>
  <c r="I1650" i="1"/>
  <c r="I1666" i="1"/>
  <c r="I1746" i="1"/>
  <c r="I1842" i="1"/>
  <c r="I1884" i="1"/>
  <c r="I1888" i="1"/>
  <c r="I1972" i="1"/>
  <c r="I1976" i="1"/>
  <c r="I1980" i="1"/>
  <c r="I2020" i="1"/>
  <c r="I2024" i="1"/>
  <c r="I2028" i="1"/>
  <c r="I2032" i="1"/>
  <c r="I2104" i="1"/>
  <c r="I2108" i="1"/>
  <c r="I2136" i="1"/>
  <c r="I2140" i="1"/>
  <c r="I2025" i="1"/>
  <c r="I2029" i="1"/>
  <c r="I2105" i="1"/>
  <c r="I2109" i="1"/>
  <c r="I1742" i="1"/>
  <c r="I1883" i="1"/>
  <c r="I1887" i="1"/>
  <c r="I1971" i="1"/>
  <c r="I1975" i="1"/>
  <c r="I1979" i="1"/>
  <c r="I2019" i="1"/>
  <c r="I2023" i="1"/>
  <c r="I2027" i="1"/>
  <c r="I2031" i="1"/>
  <c r="I2107" i="1"/>
  <c r="I2135" i="1"/>
  <c r="I2139" i="1"/>
  <c r="I1542" i="1"/>
  <c r="I1622" i="1"/>
  <c r="I1973" i="1"/>
  <c r="I1977" i="1"/>
  <c r="I1981" i="1"/>
  <c r="I2021" i="1"/>
  <c r="I1334" i="1"/>
  <c r="I1546" i="1"/>
  <c r="I1626" i="1"/>
  <c r="I1738" i="1"/>
  <c r="I1882" i="1"/>
  <c r="I1886" i="1"/>
  <c r="I1974" i="1"/>
  <c r="I1978" i="1"/>
  <c r="I2018" i="1"/>
  <c r="I2022" i="1"/>
  <c r="I2026" i="1"/>
  <c r="I2030" i="1"/>
  <c r="I2106" i="1"/>
  <c r="I2110" i="1"/>
  <c r="I2134" i="1"/>
  <c r="I2138" i="1"/>
  <c r="I2142" i="1"/>
  <c r="I1885" i="1"/>
  <c r="I2137" i="1"/>
  <c r="I2141" i="1"/>
  <c r="H279" i="1"/>
  <c r="H278" i="1"/>
  <c r="H334" i="1"/>
  <c r="H390" i="1"/>
  <c r="H394" i="1"/>
  <c r="H333" i="1"/>
  <c r="H393" i="1"/>
  <c r="H277" i="1"/>
  <c r="H332" i="1"/>
  <c r="H336" i="1"/>
  <c r="H392" i="1"/>
  <c r="H444" i="1"/>
  <c r="H501" i="1"/>
  <c r="H505" i="1"/>
  <c r="H335" i="1"/>
  <c r="H504" i="1"/>
  <c r="H331" i="1"/>
  <c r="H503" i="1"/>
  <c r="H391" i="1"/>
  <c r="H1033" i="1"/>
  <c r="H1032" i="1"/>
  <c r="H1063" i="1"/>
  <c r="H1332" i="1"/>
  <c r="H1331" i="1"/>
  <c r="H502" i="1"/>
  <c r="H1269" i="1"/>
  <c r="I44" i="1"/>
  <c r="I48" i="1"/>
  <c r="I43" i="1"/>
  <c r="I47" i="1"/>
  <c r="I46" i="1"/>
  <c r="I49" i="1"/>
  <c r="I45" i="1"/>
  <c r="I586" i="1"/>
  <c r="I610" i="1"/>
  <c r="I614" i="1"/>
  <c r="I618" i="1"/>
  <c r="I589" i="1"/>
  <c r="I609" i="1"/>
  <c r="I613" i="1"/>
  <c r="I617" i="1"/>
  <c r="I588" i="1"/>
  <c r="I608" i="1"/>
  <c r="I612" i="1"/>
  <c r="I616" i="1"/>
  <c r="I620" i="1"/>
  <c r="I615" i="1"/>
  <c r="I611" i="1"/>
  <c r="I866" i="1"/>
  <c r="I870" i="1"/>
  <c r="I910" i="1"/>
  <c r="I1118" i="1"/>
  <c r="I1146" i="1"/>
  <c r="I619" i="1"/>
  <c r="I869" i="1"/>
  <c r="I1117" i="1"/>
  <c r="I1145" i="1"/>
  <c r="I868" i="1"/>
  <c r="I1116" i="1"/>
  <c r="I1144" i="1"/>
  <c r="I867" i="1"/>
  <c r="I1429" i="1"/>
  <c r="I1433" i="1"/>
  <c r="I1489" i="1"/>
  <c r="I911" i="1"/>
  <c r="I1119" i="1"/>
  <c r="I1432" i="1"/>
  <c r="I1436" i="1"/>
  <c r="I1488" i="1"/>
  <c r="I1115" i="1"/>
  <c r="I1147" i="1"/>
  <c r="I1431" i="1"/>
  <c r="I1435" i="1"/>
  <c r="I1487" i="1"/>
  <c r="I871" i="1"/>
  <c r="I1781" i="1"/>
  <c r="I1785" i="1"/>
  <c r="I587" i="1"/>
  <c r="I1700" i="1"/>
  <c r="I1780" i="1"/>
  <c r="I1784" i="1"/>
  <c r="I1788" i="1"/>
  <c r="I1434" i="1"/>
  <c r="I1699" i="1"/>
  <c r="I1783" i="1"/>
  <c r="I1787" i="1"/>
  <c r="I1430" i="1"/>
  <c r="I1698" i="1"/>
  <c r="I1908" i="1"/>
  <c r="I1912" i="1"/>
  <c r="I2080" i="1"/>
  <c r="I2124" i="1"/>
  <c r="I1782" i="1"/>
  <c r="I1909" i="1"/>
  <c r="I2125" i="1"/>
  <c r="I1143" i="1"/>
  <c r="I1907" i="1"/>
  <c r="I1911" i="1"/>
  <c r="I2079" i="1"/>
  <c r="I2123" i="1"/>
  <c r="I2077" i="1"/>
  <c r="I1610" i="1"/>
  <c r="I1786" i="1"/>
  <c r="I1910" i="1"/>
  <c r="I2078" i="1"/>
  <c r="I165" i="1"/>
  <c r="I169" i="1"/>
  <c r="I197" i="1"/>
  <c r="I164" i="1"/>
  <c r="I168" i="1"/>
  <c r="I196" i="1"/>
  <c r="I163" i="1"/>
  <c r="I167" i="1"/>
  <c r="I171" i="1"/>
  <c r="I195" i="1"/>
  <c r="I170" i="1"/>
  <c r="I201" i="1"/>
  <c r="I205" i="1"/>
  <c r="I209" i="1"/>
  <c r="I213" i="1"/>
  <c r="I217" i="1"/>
  <c r="I221" i="1"/>
  <c r="I225" i="1"/>
  <c r="I229" i="1"/>
  <c r="I233" i="1"/>
  <c r="I237" i="1"/>
  <c r="I249" i="1"/>
  <c r="I166" i="1"/>
  <c r="I200" i="1"/>
  <c r="I204" i="1"/>
  <c r="I208" i="1"/>
  <c r="I212" i="1"/>
  <c r="I216" i="1"/>
  <c r="I220" i="1"/>
  <c r="I224" i="1"/>
  <c r="I228" i="1"/>
  <c r="I232" i="1"/>
  <c r="I236" i="1"/>
  <c r="I194" i="1"/>
  <c r="I199" i="1"/>
  <c r="I203" i="1"/>
  <c r="I207" i="1"/>
  <c r="I211" i="1"/>
  <c r="I215" i="1"/>
  <c r="I219" i="1"/>
  <c r="I223" i="1"/>
  <c r="I227" i="1"/>
  <c r="I231" i="1"/>
  <c r="I235" i="1"/>
  <c r="I202" i="1"/>
  <c r="I218" i="1"/>
  <c r="I234" i="1"/>
  <c r="I395" i="1"/>
  <c r="I399" i="1"/>
  <c r="I447" i="1"/>
  <c r="I198" i="1"/>
  <c r="I214" i="1"/>
  <c r="I230" i="1"/>
  <c r="I338" i="1"/>
  <c r="I398" i="1"/>
  <c r="I446" i="1"/>
  <c r="I210" i="1"/>
  <c r="I226" i="1"/>
  <c r="I337" i="1"/>
  <c r="I397" i="1"/>
  <c r="I445" i="1"/>
  <c r="I222" i="1"/>
  <c r="I206" i="1"/>
  <c r="I688" i="1"/>
  <c r="I692" i="1"/>
  <c r="I732" i="1"/>
  <c r="I736" i="1"/>
  <c r="I740" i="1"/>
  <c r="I776" i="1"/>
  <c r="I780" i="1"/>
  <c r="I784" i="1"/>
  <c r="I687" i="1"/>
  <c r="I691" i="1"/>
  <c r="I731" i="1"/>
  <c r="I735" i="1"/>
  <c r="I739" i="1"/>
  <c r="I779" i="1"/>
  <c r="I783" i="1"/>
  <c r="I787" i="1"/>
  <c r="I686" i="1"/>
  <c r="I690" i="1"/>
  <c r="I734" i="1"/>
  <c r="I738" i="1"/>
  <c r="I742" i="1"/>
  <c r="I778" i="1"/>
  <c r="I782" i="1"/>
  <c r="I786" i="1"/>
  <c r="I777" i="1"/>
  <c r="I970" i="1"/>
  <c r="I974" i="1"/>
  <c r="I1002" i="1"/>
  <c r="I1006" i="1"/>
  <c r="I1010" i="1"/>
  <c r="I1026" i="1"/>
  <c r="I1034" i="1"/>
  <c r="I1050" i="1"/>
  <c r="I1206" i="1"/>
  <c r="I693" i="1"/>
  <c r="I741" i="1"/>
  <c r="I909" i="1"/>
  <c r="I969" i="1"/>
  <c r="I973" i="1"/>
  <c r="I1001" i="1"/>
  <c r="I1005" i="1"/>
  <c r="I1009" i="1"/>
  <c r="I1025" i="1"/>
  <c r="I1049" i="1"/>
  <c r="I1069" i="1"/>
  <c r="I396" i="1"/>
  <c r="I689" i="1"/>
  <c r="I737" i="1"/>
  <c r="I785" i="1"/>
  <c r="I968" i="1"/>
  <c r="I972" i="1"/>
  <c r="I1000" i="1"/>
  <c r="I1004" i="1"/>
  <c r="I1008" i="1"/>
  <c r="I1068" i="1"/>
  <c r="I1208" i="1"/>
  <c r="I781" i="1"/>
  <c r="I1205" i="1"/>
  <c r="I1229" i="1"/>
  <c r="I1233" i="1"/>
  <c r="I1237" i="1"/>
  <c r="I1241" i="1"/>
  <c r="I1285" i="1"/>
  <c r="I1289" i="1"/>
  <c r="I1293" i="1"/>
  <c r="I1297" i="1"/>
  <c r="I1301" i="1"/>
  <c r="I1305" i="1"/>
  <c r="I1349" i="1"/>
  <c r="I1353" i="1"/>
  <c r="I1357" i="1"/>
  <c r="I1361" i="1"/>
  <c r="I1365" i="1"/>
  <c r="I975" i="1"/>
  <c r="I1007" i="1"/>
  <c r="I1228" i="1"/>
  <c r="I1232" i="1"/>
  <c r="I1236" i="1"/>
  <c r="I1240" i="1"/>
  <c r="I1284" i="1"/>
  <c r="I1288" i="1"/>
  <c r="I1292" i="1"/>
  <c r="I1296" i="1"/>
  <c r="I1300" i="1"/>
  <c r="I1304" i="1"/>
  <c r="I1352" i="1"/>
  <c r="I1356" i="1"/>
  <c r="I1360" i="1"/>
  <c r="I1364" i="1"/>
  <c r="I971" i="1"/>
  <c r="I1003" i="1"/>
  <c r="I1035" i="1"/>
  <c r="I1051" i="1"/>
  <c r="I1067" i="1"/>
  <c r="I1227" i="1"/>
  <c r="I1231" i="1"/>
  <c r="I1235" i="1"/>
  <c r="I1239" i="1"/>
  <c r="I1243" i="1"/>
  <c r="I1283" i="1"/>
  <c r="I1287" i="1"/>
  <c r="I1291" i="1"/>
  <c r="I1295" i="1"/>
  <c r="I1299" i="1"/>
  <c r="I1303" i="1"/>
  <c r="I1351" i="1"/>
  <c r="I1355" i="1"/>
  <c r="I1359" i="1"/>
  <c r="I1363" i="1"/>
  <c r="I999" i="1"/>
  <c r="I1234" i="1"/>
  <c r="I1282" i="1"/>
  <c r="I1298" i="1"/>
  <c r="I1362" i="1"/>
  <c r="I1581" i="1"/>
  <c r="I1593" i="1"/>
  <c r="I1597" i="1"/>
  <c r="I1601" i="1"/>
  <c r="I1637" i="1"/>
  <c r="I1673" i="1"/>
  <c r="I1769" i="1"/>
  <c r="I1773" i="1"/>
  <c r="I1853" i="1"/>
  <c r="I1230" i="1"/>
  <c r="I1294" i="1"/>
  <c r="I1358" i="1"/>
  <c r="I1592" i="1"/>
  <c r="I1596" i="1"/>
  <c r="I1600" i="1"/>
  <c r="I1636" i="1"/>
  <c r="I1672" i="1"/>
  <c r="I1768" i="1"/>
  <c r="I1772" i="1"/>
  <c r="I1852" i="1"/>
  <c r="I733" i="1"/>
  <c r="I1207" i="1"/>
  <c r="I1226" i="1"/>
  <c r="I1242" i="1"/>
  <c r="I1290" i="1"/>
  <c r="I1306" i="1"/>
  <c r="I1354" i="1"/>
  <c r="I1583" i="1"/>
  <c r="I1591" i="1"/>
  <c r="I1595" i="1"/>
  <c r="I1599" i="1"/>
  <c r="I1635" i="1"/>
  <c r="I1671" i="1"/>
  <c r="I1675" i="1"/>
  <c r="I1771" i="1"/>
  <c r="I1238" i="1"/>
  <c r="I1302" i="1"/>
  <c r="I1634" i="1"/>
  <c r="I1992" i="1"/>
  <c r="I1996" i="1"/>
  <c r="I2048" i="1"/>
  <c r="I2052" i="1"/>
  <c r="I2056" i="1"/>
  <c r="I2060" i="1"/>
  <c r="I2116" i="1"/>
  <c r="I2164" i="1"/>
  <c r="I2045" i="1"/>
  <c r="I2049" i="1"/>
  <c r="I2053" i="1"/>
  <c r="I1286" i="1"/>
  <c r="I1350" i="1"/>
  <c r="I1582" i="1"/>
  <c r="I1598" i="1"/>
  <c r="I1774" i="1"/>
  <c r="I1899" i="1"/>
  <c r="I1991" i="1"/>
  <c r="I1995" i="1"/>
  <c r="I2047" i="1"/>
  <c r="I2051" i="1"/>
  <c r="I2055" i="1"/>
  <c r="I2059" i="1"/>
  <c r="I2163" i="1"/>
  <c r="I1590" i="1"/>
  <c r="I1638" i="1"/>
  <c r="I1993" i="1"/>
  <c r="I1594" i="1"/>
  <c r="I1674" i="1"/>
  <c r="I1770" i="1"/>
  <c r="I1990" i="1"/>
  <c r="I1994" i="1"/>
  <c r="I2046" i="1"/>
  <c r="I2050" i="1"/>
  <c r="I2054" i="1"/>
  <c r="I2058" i="1"/>
  <c r="I1670" i="1"/>
  <c r="I2057" i="1"/>
  <c r="I2061" i="1"/>
  <c r="I2165" i="1"/>
  <c r="I506" i="1"/>
  <c r="I509" i="1"/>
  <c r="I508" i="1"/>
  <c r="I507" i="1"/>
  <c r="I822" i="1"/>
  <c r="I510" i="1"/>
  <c r="I512" i="1"/>
  <c r="I511" i="1"/>
  <c r="I1078" i="1"/>
  <c r="I1384" i="1"/>
  <c r="I1079" i="1"/>
  <c r="I4" i="1"/>
  <c r="I8" i="1"/>
  <c r="I7" i="1"/>
  <c r="I11" i="1"/>
  <c r="I6" i="1"/>
  <c r="I10" i="1"/>
  <c r="I9" i="1"/>
  <c r="I5" i="1"/>
  <c r="I522" i="1"/>
  <c r="I526" i="1"/>
  <c r="I530" i="1"/>
  <c r="I534" i="1"/>
  <c r="I521" i="1"/>
  <c r="I525" i="1"/>
  <c r="I529" i="1"/>
  <c r="I533" i="1"/>
  <c r="I520" i="1"/>
  <c r="I524" i="1"/>
  <c r="I528" i="1"/>
  <c r="I532" i="1"/>
  <c r="I519" i="1"/>
  <c r="I531" i="1"/>
  <c r="I527" i="1"/>
  <c r="I826" i="1"/>
  <c r="I1082" i="1"/>
  <c r="I1086" i="1"/>
  <c r="I825" i="1"/>
  <c r="I1085" i="1"/>
  <c r="I1089" i="1"/>
  <c r="I824" i="1"/>
  <c r="I828" i="1"/>
  <c r="I1084" i="1"/>
  <c r="I1088" i="1"/>
  <c r="I523" i="1"/>
  <c r="I1389" i="1"/>
  <c r="I1393" i="1"/>
  <c r="I1087" i="1"/>
  <c r="I1392" i="1"/>
  <c r="I827" i="1"/>
  <c r="I1083" i="1"/>
  <c r="I1391" i="1"/>
  <c r="I1390" i="1"/>
  <c r="I1684" i="1"/>
  <c r="I1683" i="1"/>
  <c r="I1855" i="1"/>
  <c r="I2068" i="1"/>
  <c r="I76" i="1"/>
  <c r="I104" i="1"/>
  <c r="I108" i="1"/>
  <c r="I112" i="1"/>
  <c r="I75" i="1"/>
  <c r="I103" i="1"/>
  <c r="I107" i="1"/>
  <c r="I111" i="1"/>
  <c r="I115" i="1"/>
  <c r="I74" i="1"/>
  <c r="I73" i="1"/>
  <c r="I105" i="1"/>
  <c r="I113" i="1"/>
  <c r="I117" i="1"/>
  <c r="I106" i="1"/>
  <c r="I114" i="1"/>
  <c r="I116" i="1"/>
  <c r="I109" i="1"/>
  <c r="I119" i="1"/>
  <c r="I110" i="1"/>
  <c r="I118" i="1"/>
  <c r="I102" i="1"/>
  <c r="I700" i="1"/>
  <c r="I704" i="1"/>
  <c r="I671" i="1"/>
  <c r="I703" i="1"/>
  <c r="I670" i="1"/>
  <c r="I702" i="1"/>
  <c r="I930" i="1"/>
  <c r="I934" i="1"/>
  <c r="I1174" i="1"/>
  <c r="I1178" i="1"/>
  <c r="I933" i="1"/>
  <c r="I937" i="1"/>
  <c r="I1141" i="1"/>
  <c r="I932" i="1"/>
  <c r="I936" i="1"/>
  <c r="I1172" i="1"/>
  <c r="I1176" i="1"/>
  <c r="I1180" i="1"/>
  <c r="I931" i="1"/>
  <c r="I979" i="1"/>
  <c r="I1173" i="1"/>
  <c r="I1181" i="1"/>
  <c r="I1333" i="1"/>
  <c r="I1477" i="1"/>
  <c r="I1481" i="1"/>
  <c r="I1517" i="1"/>
  <c r="I1521" i="1"/>
  <c r="I1525" i="1"/>
  <c r="I701" i="1"/>
  <c r="I1171" i="1"/>
  <c r="I1179" i="1"/>
  <c r="I1480" i="1"/>
  <c r="I1520" i="1"/>
  <c r="I1524" i="1"/>
  <c r="I1177" i="1"/>
  <c r="I1479" i="1"/>
  <c r="I1519" i="1"/>
  <c r="I1523" i="1"/>
  <c r="I1527" i="1"/>
  <c r="I935" i="1"/>
  <c r="I1522" i="1"/>
  <c r="I1621" i="1"/>
  <c r="I1645" i="1"/>
  <c r="I1725" i="1"/>
  <c r="I1729" i="1"/>
  <c r="I1733" i="1"/>
  <c r="I1737" i="1"/>
  <c r="I1829" i="1"/>
  <c r="I1833" i="1"/>
  <c r="I1837" i="1"/>
  <c r="I1873" i="1"/>
  <c r="I1877" i="1"/>
  <c r="I1518" i="1"/>
  <c r="I1620" i="1"/>
  <c r="I1644" i="1"/>
  <c r="I1724" i="1"/>
  <c r="I1728" i="1"/>
  <c r="I1732" i="1"/>
  <c r="I1736" i="1"/>
  <c r="I1828" i="1"/>
  <c r="I1832" i="1"/>
  <c r="I1836" i="1"/>
  <c r="I1872" i="1"/>
  <c r="I1876" i="1"/>
  <c r="I1175" i="1"/>
  <c r="I1482" i="1"/>
  <c r="I1619" i="1"/>
  <c r="I1647" i="1"/>
  <c r="I1727" i="1"/>
  <c r="I1731" i="1"/>
  <c r="I1735" i="1"/>
  <c r="I1827" i="1"/>
  <c r="I1831" i="1"/>
  <c r="I1835" i="1"/>
  <c r="I1871" i="1"/>
  <c r="I1875" i="1"/>
  <c r="I1879" i="1"/>
  <c r="I669" i="1"/>
  <c r="I1618" i="1"/>
  <c r="I1730" i="1"/>
  <c r="I1826" i="1"/>
  <c r="I1874" i="1"/>
  <c r="I1960" i="1"/>
  <c r="I1964" i="1"/>
  <c r="I1968" i="1"/>
  <c r="I2012" i="1"/>
  <c r="I2016" i="1"/>
  <c r="I2132" i="1"/>
  <c r="I1734" i="1"/>
  <c r="I1830" i="1"/>
  <c r="I1961" i="1"/>
  <c r="I1478" i="1"/>
  <c r="I1646" i="1"/>
  <c r="I1662" i="1"/>
  <c r="I1726" i="1"/>
  <c r="I1838" i="1"/>
  <c r="I1880" i="1"/>
  <c r="I1959" i="1"/>
  <c r="I1963" i="1"/>
  <c r="I1967" i="1"/>
  <c r="I2011" i="1"/>
  <c r="I2015" i="1"/>
  <c r="I2103" i="1"/>
  <c r="I2131" i="1"/>
  <c r="I1965" i="1"/>
  <c r="I1969" i="1"/>
  <c r="I2013" i="1"/>
  <c r="I2017" i="1"/>
  <c r="I2133" i="1"/>
  <c r="I1270" i="1"/>
  <c r="I1526" i="1"/>
  <c r="I1834" i="1"/>
  <c r="I1958" i="1"/>
  <c r="I1962" i="1"/>
  <c r="I1966" i="1"/>
  <c r="I1970" i="1"/>
  <c r="I2010" i="1"/>
  <c r="I2014" i="1"/>
  <c r="I2102" i="1"/>
  <c r="I1878" i="1"/>
  <c r="I2" i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1" i="1"/>
  <c r="Y43" i="1"/>
  <c r="Y45" i="1"/>
  <c r="Y47" i="1"/>
  <c r="Y49" i="1"/>
  <c r="Y51" i="1"/>
  <c r="Y53" i="1"/>
  <c r="Y55" i="1"/>
  <c r="Y57" i="1"/>
  <c r="Y59" i="1"/>
  <c r="Y61" i="1"/>
  <c r="Y63" i="1"/>
  <c r="Y65" i="1"/>
  <c r="Y67" i="1"/>
  <c r="Y69" i="1"/>
  <c r="Y71" i="1"/>
  <c r="Y73" i="1"/>
  <c r="Y75" i="1"/>
  <c r="Y77" i="1"/>
  <c r="Y79" i="1"/>
  <c r="Y81" i="1"/>
  <c r="Y83" i="1"/>
  <c r="Y85" i="1"/>
  <c r="Y87" i="1"/>
  <c r="Y89" i="1"/>
  <c r="Y91" i="1"/>
  <c r="Y93" i="1"/>
  <c r="Y44" i="1"/>
  <c r="Y52" i="1"/>
  <c r="Y60" i="1"/>
  <c r="Y68" i="1"/>
  <c r="Y76" i="1"/>
  <c r="Y84" i="1"/>
  <c r="Y46" i="1"/>
  <c r="Y54" i="1"/>
  <c r="Y62" i="1"/>
  <c r="Y70" i="1"/>
  <c r="Y78" i="1"/>
  <c r="Y86" i="1"/>
  <c r="Y94" i="1"/>
  <c r="Y96" i="1"/>
  <c r="Y98" i="1"/>
  <c r="Y100" i="1"/>
  <c r="Y102" i="1"/>
  <c r="Y104" i="1"/>
  <c r="Y106" i="1"/>
  <c r="Y108" i="1"/>
  <c r="Y110" i="1"/>
  <c r="Y112" i="1"/>
  <c r="Y40" i="1"/>
  <c r="Y48" i="1"/>
  <c r="Y56" i="1"/>
  <c r="Y64" i="1"/>
  <c r="Y72" i="1"/>
  <c r="Y80" i="1"/>
  <c r="Y42" i="1"/>
  <c r="Y50" i="1"/>
  <c r="Y58" i="1"/>
  <c r="Y66" i="1"/>
  <c r="Y74" i="1"/>
  <c r="Y82" i="1"/>
  <c r="Y97" i="1"/>
  <c r="Y105" i="1"/>
  <c r="Y99" i="1"/>
  <c r="Y107" i="1"/>
  <c r="X114" i="1"/>
  <c r="Y111" i="1"/>
  <c r="Y88" i="1"/>
  <c r="Y92" i="1"/>
  <c r="Y101" i="1"/>
  <c r="Y109" i="1"/>
  <c r="Y95" i="1"/>
  <c r="Y90" i="1"/>
  <c r="Y103" i="1"/>
  <c r="Y113" i="1"/>
  <c r="F8" i="9" a="1"/>
  <c r="F8" i="9" s="1"/>
  <c r="V8" i="9" s="1"/>
  <c r="F11" i="9" a="1"/>
  <c r="F11" i="9" s="1"/>
  <c r="V11" i="9" s="1"/>
  <c r="F16" i="9" a="1"/>
  <c r="F16" i="9" s="1"/>
  <c r="V16" i="9" s="1"/>
  <c r="F19" i="9" a="1"/>
  <c r="F19" i="9" s="1"/>
  <c r="V19" i="9" s="1"/>
  <c r="F24" i="9" a="1"/>
  <c r="F24" i="9" s="1"/>
  <c r="V24" i="9" s="1"/>
  <c r="F27" i="9" a="1"/>
  <c r="F27" i="9" s="1"/>
  <c r="V27" i="9" s="1"/>
  <c r="F32" i="9" a="1"/>
  <c r="F32" i="9" s="1"/>
  <c r="V32" i="9" s="1"/>
  <c r="F35" i="9" a="1"/>
  <c r="F35" i="9" s="1"/>
  <c r="V35" i="9" s="1"/>
  <c r="F40" i="9" a="1"/>
  <c r="F40" i="9" s="1"/>
  <c r="V40" i="9" s="1"/>
  <c r="F43" i="9" a="1"/>
  <c r="F43" i="9" s="1"/>
  <c r="V43" i="9" s="1"/>
  <c r="F48" i="9" a="1"/>
  <c r="F48" i="9" s="1"/>
  <c r="V48" i="9" s="1"/>
  <c r="F51" i="9" a="1"/>
  <c r="F51" i="9" s="1"/>
  <c r="V51" i="9" s="1"/>
  <c r="F56" i="9" a="1"/>
  <c r="F56" i="9" s="1"/>
  <c r="V56" i="9" s="1"/>
  <c r="F59" i="9" a="1"/>
  <c r="F59" i="9" s="1"/>
  <c r="V59" i="9" s="1"/>
  <c r="F64" i="9" a="1"/>
  <c r="F64" i="9" s="1"/>
  <c r="V64" i="9" s="1"/>
  <c r="F67" i="9" a="1"/>
  <c r="F67" i="9" s="1"/>
  <c r="V67" i="9" s="1"/>
  <c r="F72" i="9" a="1"/>
  <c r="F72" i="9" s="1"/>
  <c r="V72" i="9" s="1"/>
  <c r="F75" i="9" a="1"/>
  <c r="F75" i="9" s="1"/>
  <c r="V75" i="9" s="1"/>
  <c r="F80" i="9" a="1"/>
  <c r="F80" i="9" s="1"/>
  <c r="V80" i="9" s="1"/>
  <c r="F83" i="9" a="1"/>
  <c r="F83" i="9" s="1"/>
  <c r="V83" i="9" s="1"/>
  <c r="F88" i="9" a="1"/>
  <c r="F88" i="9" s="1"/>
  <c r="V88" i="9" s="1"/>
  <c r="F91" i="9" a="1"/>
  <c r="F91" i="9" s="1"/>
  <c r="V91" i="9" s="1"/>
  <c r="F96" i="9" a="1"/>
  <c r="F96" i="9" s="1"/>
  <c r="V96" i="9" s="1"/>
  <c r="F99" i="9" a="1"/>
  <c r="F99" i="9" s="1"/>
  <c r="V99" i="9" s="1"/>
  <c r="F104" i="9" a="1"/>
  <c r="F104" i="9" s="1"/>
  <c r="V104" i="9" s="1"/>
  <c r="F107" i="9" a="1"/>
  <c r="F107" i="9" s="1"/>
  <c r="V107" i="9" s="1"/>
  <c r="F112" i="9" a="1"/>
  <c r="F112" i="9" s="1"/>
  <c r="V112" i="9" s="1"/>
  <c r="F115" i="9" a="1"/>
  <c r="F115" i="9" s="1"/>
  <c r="V115" i="9" s="1"/>
  <c r="F18" i="9" a="1"/>
  <c r="F18" i="9" s="1"/>
  <c r="V18" i="9" s="1"/>
  <c r="F29" i="9" a="1"/>
  <c r="F29" i="9" s="1"/>
  <c r="V29" i="9" s="1"/>
  <c r="F42" i="9" a="1"/>
  <c r="F42" i="9" s="1"/>
  <c r="V42" i="9" s="1"/>
  <c r="F53" i="9" a="1"/>
  <c r="F53" i="9" s="1"/>
  <c r="V53" i="9" s="1"/>
  <c r="F66" i="9" a="1"/>
  <c r="F66" i="9" s="1"/>
  <c r="V66" i="9" s="1"/>
  <c r="F77" i="9" a="1"/>
  <c r="F77" i="9" s="1"/>
  <c r="V77" i="9" s="1"/>
  <c r="F85" i="9" a="1"/>
  <c r="F85" i="9" s="1"/>
  <c r="V85" i="9" s="1"/>
  <c r="F98" i="9" a="1"/>
  <c r="F98" i="9" s="1"/>
  <c r="V98" i="9" s="1"/>
  <c r="F109" i="9" a="1"/>
  <c r="F109" i="9" s="1"/>
  <c r="V109" i="9" s="1"/>
  <c r="F9" i="9" a="1"/>
  <c r="F9" i="9" s="1"/>
  <c r="V9" i="9" s="1"/>
  <c r="F14" i="9" a="1"/>
  <c r="F14" i="9" s="1"/>
  <c r="V14" i="9" s="1"/>
  <c r="F17" i="9" a="1"/>
  <c r="F17" i="9" s="1"/>
  <c r="V17" i="9" s="1"/>
  <c r="F22" i="9" a="1"/>
  <c r="F22" i="9" s="1"/>
  <c r="V22" i="9" s="1"/>
  <c r="F25" i="9" a="1"/>
  <c r="F25" i="9" s="1"/>
  <c r="V25" i="9" s="1"/>
  <c r="F30" i="9" a="1"/>
  <c r="F30" i="9" s="1"/>
  <c r="V30" i="9" s="1"/>
  <c r="F33" i="9" a="1"/>
  <c r="F33" i="9" s="1"/>
  <c r="V33" i="9" s="1"/>
  <c r="F38" i="9" a="1"/>
  <c r="F38" i="9" s="1"/>
  <c r="V38" i="9" s="1"/>
  <c r="F41" i="9" a="1"/>
  <c r="F41" i="9" s="1"/>
  <c r="V41" i="9" s="1"/>
  <c r="F46" i="9" a="1"/>
  <c r="F46" i="9" s="1"/>
  <c r="V46" i="9" s="1"/>
  <c r="F49" i="9" a="1"/>
  <c r="F49" i="9" s="1"/>
  <c r="V49" i="9" s="1"/>
  <c r="F54" i="9" a="1"/>
  <c r="F54" i="9" s="1"/>
  <c r="V54" i="9" s="1"/>
  <c r="F57" i="9" a="1"/>
  <c r="F57" i="9" s="1"/>
  <c r="V57" i="9" s="1"/>
  <c r="F62" i="9" a="1"/>
  <c r="F62" i="9" s="1"/>
  <c r="V62" i="9" s="1"/>
  <c r="F65" i="9" a="1"/>
  <c r="F65" i="9" s="1"/>
  <c r="V65" i="9" s="1"/>
  <c r="F70" i="9" a="1"/>
  <c r="F70" i="9" s="1"/>
  <c r="V70" i="9" s="1"/>
  <c r="F73" i="9" a="1"/>
  <c r="F73" i="9" s="1"/>
  <c r="V73" i="9" s="1"/>
  <c r="F78" i="9" a="1"/>
  <c r="F78" i="9" s="1"/>
  <c r="V78" i="9" s="1"/>
  <c r="F81" i="9" a="1"/>
  <c r="F81" i="9" s="1"/>
  <c r="V81" i="9" s="1"/>
  <c r="F86" i="9" a="1"/>
  <c r="F86" i="9" s="1"/>
  <c r="V86" i="9" s="1"/>
  <c r="F89" i="9" a="1"/>
  <c r="F89" i="9" s="1"/>
  <c r="V89" i="9" s="1"/>
  <c r="F94" i="9" a="1"/>
  <c r="F94" i="9" s="1"/>
  <c r="V94" i="9" s="1"/>
  <c r="F97" i="9" a="1"/>
  <c r="F97" i="9" s="1"/>
  <c r="V97" i="9" s="1"/>
  <c r="F102" i="9" a="1"/>
  <c r="F102" i="9" s="1"/>
  <c r="V102" i="9" s="1"/>
  <c r="F105" i="9" a="1"/>
  <c r="F105" i="9" s="1"/>
  <c r="V105" i="9" s="1"/>
  <c r="F110" i="9" a="1"/>
  <c r="F110" i="9" s="1"/>
  <c r="V110" i="9" s="1"/>
  <c r="F113" i="9" a="1"/>
  <c r="F113" i="9" s="1"/>
  <c r="V113" i="9" s="1"/>
  <c r="F118" i="9" a="1"/>
  <c r="F118" i="9" s="1"/>
  <c r="V118" i="9" s="1"/>
  <c r="F10" i="9" a="1"/>
  <c r="F10" i="9" s="1"/>
  <c r="V10" i="9" s="1"/>
  <c r="F26" i="9" a="1"/>
  <c r="F26" i="9" s="1"/>
  <c r="V26" i="9" s="1"/>
  <c r="F37" i="9" a="1"/>
  <c r="F37" i="9" s="1"/>
  <c r="V37" i="9" s="1"/>
  <c r="F50" i="9" a="1"/>
  <c r="F50" i="9" s="1"/>
  <c r="V50" i="9" s="1"/>
  <c r="F61" i="9" a="1"/>
  <c r="F61" i="9" s="1"/>
  <c r="V61" i="9" s="1"/>
  <c r="F74" i="9" a="1"/>
  <c r="F74" i="9" s="1"/>
  <c r="V74" i="9" s="1"/>
  <c r="F90" i="9" a="1"/>
  <c r="F90" i="9" s="1"/>
  <c r="V90" i="9" s="1"/>
  <c r="F101" i="9" a="1"/>
  <c r="F101" i="9" s="1"/>
  <c r="V101" i="9" s="1"/>
  <c r="F114" i="9" a="1"/>
  <c r="F114" i="9" s="1"/>
  <c r="V114" i="9" s="1"/>
  <c r="F12" i="9" a="1"/>
  <c r="F12" i="9" s="1"/>
  <c r="V12" i="9" s="1"/>
  <c r="F15" i="9" a="1"/>
  <c r="F15" i="9" s="1"/>
  <c r="V15" i="9" s="1"/>
  <c r="F20" i="9" a="1"/>
  <c r="F20" i="9" s="1"/>
  <c r="V20" i="9" s="1"/>
  <c r="F23" i="9" a="1"/>
  <c r="F23" i="9" s="1"/>
  <c r="V23" i="9" s="1"/>
  <c r="F28" i="9" a="1"/>
  <c r="F28" i="9" s="1"/>
  <c r="V28" i="9" s="1"/>
  <c r="F31" i="9" a="1"/>
  <c r="F31" i="9" s="1"/>
  <c r="V31" i="9" s="1"/>
  <c r="F36" i="9" a="1"/>
  <c r="F36" i="9" s="1"/>
  <c r="V36" i="9" s="1"/>
  <c r="F39" i="9" a="1"/>
  <c r="F39" i="9" s="1"/>
  <c r="V39" i="9" s="1"/>
  <c r="F44" i="9" a="1"/>
  <c r="F44" i="9" s="1"/>
  <c r="V44" i="9" s="1"/>
  <c r="F47" i="9" a="1"/>
  <c r="F47" i="9" s="1"/>
  <c r="V47" i="9" s="1"/>
  <c r="F52" i="9" a="1"/>
  <c r="F52" i="9" s="1"/>
  <c r="V52" i="9" s="1"/>
  <c r="F55" i="9" a="1"/>
  <c r="F55" i="9" s="1"/>
  <c r="V55" i="9" s="1"/>
  <c r="F60" i="9" a="1"/>
  <c r="F60" i="9" s="1"/>
  <c r="V60" i="9" s="1"/>
  <c r="F63" i="9" a="1"/>
  <c r="F63" i="9" s="1"/>
  <c r="V63" i="9" s="1"/>
  <c r="F68" i="9" a="1"/>
  <c r="F68" i="9" s="1"/>
  <c r="V68" i="9" s="1"/>
  <c r="F71" i="9" a="1"/>
  <c r="F71" i="9" s="1"/>
  <c r="V71" i="9" s="1"/>
  <c r="F76" i="9" a="1"/>
  <c r="F76" i="9" s="1"/>
  <c r="V76" i="9" s="1"/>
  <c r="F79" i="9" a="1"/>
  <c r="F79" i="9" s="1"/>
  <c r="V79" i="9" s="1"/>
  <c r="F84" i="9" a="1"/>
  <c r="F84" i="9" s="1"/>
  <c r="V84" i="9" s="1"/>
  <c r="F87" i="9" a="1"/>
  <c r="F87" i="9" s="1"/>
  <c r="V87" i="9" s="1"/>
  <c r="F92" i="9" a="1"/>
  <c r="F92" i="9" s="1"/>
  <c r="V92" i="9" s="1"/>
  <c r="F95" i="9" a="1"/>
  <c r="F95" i="9" s="1"/>
  <c r="V95" i="9" s="1"/>
  <c r="F100" i="9" a="1"/>
  <c r="F100" i="9" s="1"/>
  <c r="V100" i="9" s="1"/>
  <c r="F103" i="9" a="1"/>
  <c r="F103" i="9" s="1"/>
  <c r="V103" i="9" s="1"/>
  <c r="F108" i="9" a="1"/>
  <c r="F108" i="9" s="1"/>
  <c r="V108" i="9" s="1"/>
  <c r="F111" i="9" a="1"/>
  <c r="F111" i="9" s="1"/>
  <c r="V111" i="9" s="1"/>
  <c r="F116" i="9" a="1"/>
  <c r="F116" i="9" s="1"/>
  <c r="V116" i="9" s="1"/>
  <c r="F13" i="9" a="1"/>
  <c r="F13" i="9" s="1"/>
  <c r="V13" i="9" s="1"/>
  <c r="F21" i="9" a="1"/>
  <c r="F21" i="9" s="1"/>
  <c r="V21" i="9" s="1"/>
  <c r="F34" i="9" a="1"/>
  <c r="F34" i="9" s="1"/>
  <c r="V34" i="9" s="1"/>
  <c r="F45" i="9" a="1"/>
  <c r="F45" i="9" s="1"/>
  <c r="V45" i="9" s="1"/>
  <c r="F58" i="9" a="1"/>
  <c r="F58" i="9" s="1"/>
  <c r="V58" i="9" s="1"/>
  <c r="F69" i="9" a="1"/>
  <c r="F69" i="9" s="1"/>
  <c r="V69" i="9" s="1"/>
  <c r="F82" i="9" a="1"/>
  <c r="F82" i="9" s="1"/>
  <c r="V82" i="9" s="1"/>
  <c r="F93" i="9" a="1"/>
  <c r="F93" i="9" s="1"/>
  <c r="V93" i="9" s="1"/>
  <c r="F106" i="9" a="1"/>
  <c r="F106" i="9" s="1"/>
  <c r="V106" i="9" s="1"/>
  <c r="F117" i="9" a="1"/>
  <c r="F117" i="9" s="1"/>
  <c r="V117" i="9" s="1"/>
  <c r="X64" i="9"/>
  <c r="X80" i="9"/>
  <c r="X96" i="9"/>
  <c r="X85" i="9"/>
  <c r="X62" i="9"/>
  <c r="X78" i="9"/>
  <c r="X94" i="9"/>
  <c r="X74" i="9"/>
  <c r="X60" i="9"/>
  <c r="X76" i="9"/>
  <c r="X92" i="9"/>
  <c r="X67" i="9"/>
  <c r="X83" i="9"/>
  <c r="X99" i="9"/>
  <c r="X53" i="9"/>
  <c r="X98" i="9"/>
  <c r="X65" i="9"/>
  <c r="X81" i="9"/>
  <c r="X97" i="9"/>
  <c r="X90" i="9"/>
  <c r="X63" i="9"/>
  <c r="X79" i="9"/>
  <c r="X95" i="9"/>
  <c r="X82" i="9"/>
  <c r="X56" i="9"/>
  <c r="X72" i="9"/>
  <c r="X88" i="9"/>
  <c r="X104" i="9"/>
  <c r="X66" i="9"/>
  <c r="X54" i="9"/>
  <c r="X70" i="9"/>
  <c r="X86" i="9"/>
  <c r="X102" i="9"/>
  <c r="X101" i="9"/>
  <c r="X68" i="9"/>
  <c r="X84" i="9"/>
  <c r="X100" i="9"/>
  <c r="X93" i="9"/>
  <c r="X59" i="9"/>
  <c r="X75" i="9"/>
  <c r="X91" i="9"/>
  <c r="X77" i="9"/>
  <c r="X57" i="9"/>
  <c r="X73" i="9"/>
  <c r="X89" i="9"/>
  <c r="X105" i="9"/>
  <c r="X61" i="9"/>
  <c r="X55" i="9"/>
  <c r="X71" i="9"/>
  <c r="X87" i="9"/>
  <c r="X103" i="9"/>
  <c r="X58" i="9"/>
  <c r="X106" i="9"/>
  <c r="X69" i="9"/>
  <c r="X40" i="9"/>
  <c r="X22" i="9"/>
  <c r="X45" i="9"/>
  <c r="X47" i="9"/>
  <c r="X27" i="9"/>
  <c r="X9" i="9"/>
  <c r="X17" i="9"/>
  <c r="X48" i="9"/>
  <c r="X112" i="9"/>
  <c r="X30" i="9"/>
  <c r="X12" i="9"/>
  <c r="X51" i="9"/>
  <c r="X34" i="9"/>
  <c r="X18" i="9"/>
  <c r="X38" i="9"/>
  <c r="X20" i="9"/>
  <c r="X13" i="9"/>
  <c r="X49" i="9"/>
  <c r="X43" i="9"/>
  <c r="X107" i="9"/>
  <c r="X25" i="9"/>
  <c r="X114" i="9"/>
  <c r="X111" i="9"/>
  <c r="X42" i="9"/>
  <c r="X46" i="9"/>
  <c r="X110" i="9"/>
  <c r="X28" i="9"/>
  <c r="X117" i="9"/>
  <c r="X37" i="9"/>
  <c r="X8" i="9"/>
  <c r="X118" i="9"/>
  <c r="X36" i="9"/>
  <c r="X23" i="9"/>
  <c r="X29" i="9"/>
  <c r="X41" i="9"/>
  <c r="X39" i="9"/>
  <c r="X113" i="9"/>
  <c r="X16" i="9"/>
  <c r="X26" i="9"/>
  <c r="X44" i="9"/>
  <c r="X108" i="9"/>
  <c r="X19" i="9"/>
  <c r="X31" i="9"/>
  <c r="X24" i="9"/>
  <c r="X109" i="9"/>
  <c r="X50" i="9"/>
  <c r="X52" i="9"/>
  <c r="X116" i="9"/>
  <c r="X11" i="9"/>
  <c r="X10" i="9"/>
  <c r="X115" i="9"/>
  <c r="X15" i="9"/>
  <c r="X32" i="9"/>
  <c r="X14" i="9"/>
  <c r="X21" i="9"/>
  <c r="X35" i="9"/>
  <c r="X33" i="9"/>
  <c r="I18" i="12" l="1"/>
  <c r="I6" i="12"/>
  <c r="I26" i="12"/>
  <c r="I27" i="12"/>
  <c r="I10" i="12"/>
  <c r="I8" i="12"/>
  <c r="I39" i="12"/>
  <c r="J4" i="12" a="1"/>
  <c r="J4" i="12" s="1"/>
  <c r="G5" i="12" a="1"/>
  <c r="G5" i="12" s="1"/>
  <c r="J8" i="12" a="1"/>
  <c r="J8" i="12" s="1"/>
  <c r="G9" i="12" a="1"/>
  <c r="G9" i="12" s="1"/>
  <c r="J12" i="12" a="1"/>
  <c r="J12" i="12" s="1"/>
  <c r="G13" i="12" a="1"/>
  <c r="G13" i="12" s="1"/>
  <c r="J16" i="12" a="1"/>
  <c r="J16" i="12" s="1"/>
  <c r="G17" i="12" a="1"/>
  <c r="G17" i="12" s="1"/>
  <c r="J5" i="12" a="1"/>
  <c r="J5" i="12" s="1"/>
  <c r="G6" i="12" a="1"/>
  <c r="G6" i="12" s="1"/>
  <c r="J6" i="12" a="1"/>
  <c r="J6" i="12" s="1"/>
  <c r="G7" i="12" a="1"/>
  <c r="G7" i="12" s="1"/>
  <c r="J10" i="12" a="1"/>
  <c r="J10" i="12" s="1"/>
  <c r="G11" i="12" a="1"/>
  <c r="G11" i="12" s="1"/>
  <c r="J14" i="12" a="1"/>
  <c r="J14" i="12" s="1"/>
  <c r="G15" i="12" a="1"/>
  <c r="G15" i="12" s="1"/>
  <c r="J18" i="12" a="1"/>
  <c r="J18" i="12" s="1"/>
  <c r="G19" i="12" a="1"/>
  <c r="G19" i="12" s="1"/>
  <c r="G4" i="12" a="1"/>
  <c r="G4" i="12" s="1"/>
  <c r="J7" i="12" a="1"/>
  <c r="J7" i="12" s="1"/>
  <c r="G8" i="12" a="1"/>
  <c r="G8" i="12" s="1"/>
  <c r="J11" i="12" a="1"/>
  <c r="J11" i="12" s="1"/>
  <c r="G12" i="12" a="1"/>
  <c r="G12" i="12" s="1"/>
  <c r="J21" i="12" a="1"/>
  <c r="J21" i="12" s="1"/>
  <c r="G22" i="12" a="1"/>
  <c r="G22" i="12" s="1"/>
  <c r="J25" i="12" a="1"/>
  <c r="J25" i="12" s="1"/>
  <c r="G26" i="12" a="1"/>
  <c r="G26" i="12" s="1"/>
  <c r="J29" i="12" a="1"/>
  <c r="J29" i="12" s="1"/>
  <c r="G30" i="12" a="1"/>
  <c r="G30" i="12" s="1"/>
  <c r="J9" i="12" a="1"/>
  <c r="J9" i="12" s="1"/>
  <c r="G10" i="12" a="1"/>
  <c r="G10" i="12" s="1"/>
  <c r="J19" i="12" a="1"/>
  <c r="J19" i="12" s="1"/>
  <c r="J22" i="12" a="1"/>
  <c r="J22" i="12" s="1"/>
  <c r="G23" i="12" a="1"/>
  <c r="G23" i="12" s="1"/>
  <c r="J26" i="12" a="1"/>
  <c r="J26" i="12" s="1"/>
  <c r="G27" i="12" a="1"/>
  <c r="G27" i="12" s="1"/>
  <c r="J30" i="12" a="1"/>
  <c r="J30" i="12" s="1"/>
  <c r="G31" i="12" a="1"/>
  <c r="G31" i="12" s="1"/>
  <c r="J13" i="12" a="1"/>
  <c r="J13" i="12" s="1"/>
  <c r="G14" i="12" a="1"/>
  <c r="G14" i="12" s="1"/>
  <c r="J15" i="12" a="1"/>
  <c r="J15" i="12" s="1"/>
  <c r="G16" i="12" a="1"/>
  <c r="G16" i="12" s="1"/>
  <c r="G20" i="12" a="1"/>
  <c r="G20" i="12" s="1"/>
  <c r="J23" i="12" a="1"/>
  <c r="J23" i="12" s="1"/>
  <c r="G24" i="12" a="1"/>
  <c r="G24" i="12" s="1"/>
  <c r="J27" i="12" a="1"/>
  <c r="J27" i="12" s="1"/>
  <c r="G28" i="12" a="1"/>
  <c r="G28" i="12" s="1"/>
  <c r="J17" i="12" a="1"/>
  <c r="J17" i="12" s="1"/>
  <c r="G18" i="12" a="1"/>
  <c r="G18" i="12" s="1"/>
  <c r="J20" i="12" a="1"/>
  <c r="J20" i="12" s="1"/>
  <c r="G21" i="12" a="1"/>
  <c r="G21" i="12" s="1"/>
  <c r="J24" i="12" a="1"/>
  <c r="J24" i="12" s="1"/>
  <c r="G25" i="12" a="1"/>
  <c r="G25" i="12" s="1"/>
  <c r="J28" i="12" a="1"/>
  <c r="J28" i="12" s="1"/>
  <c r="G29" i="12" a="1"/>
  <c r="G29" i="12" s="1"/>
  <c r="J34" i="12" a="1"/>
  <c r="J34" i="12" s="1"/>
  <c r="G35" i="12" a="1"/>
  <c r="G35" i="12" s="1"/>
  <c r="G32" i="12" a="1"/>
  <c r="G32" i="12" s="1"/>
  <c r="J32" i="12" a="1"/>
  <c r="J32" i="12" s="1"/>
  <c r="J35" i="12" a="1"/>
  <c r="J35" i="12" s="1"/>
  <c r="G36" i="12" a="1"/>
  <c r="G36" i="12" s="1"/>
  <c r="J39" i="12" a="1"/>
  <c r="J39" i="12" s="1"/>
  <c r="J31" i="12" a="1"/>
  <c r="J31" i="12" s="1"/>
  <c r="G33" i="12" a="1"/>
  <c r="G33" i="12" s="1"/>
  <c r="J36" i="12" a="1"/>
  <c r="J36" i="12" s="1"/>
  <c r="G37" i="12" a="1"/>
  <c r="G37" i="12" s="1"/>
  <c r="G39" i="12" a="1"/>
  <c r="G39" i="12" s="1"/>
  <c r="J33" i="12" a="1"/>
  <c r="J33" i="12" s="1"/>
  <c r="G34" i="12" a="1"/>
  <c r="G34" i="12" s="1"/>
  <c r="J37" i="12" a="1"/>
  <c r="J37" i="12" s="1"/>
  <c r="G38" i="12" a="1"/>
  <c r="G38" i="12" s="1"/>
  <c r="J38" i="12" a="1"/>
  <c r="J38" i="12" s="1"/>
  <c r="I17" i="12"/>
  <c r="I33" i="12"/>
  <c r="I16" i="12"/>
  <c r="I13" i="12"/>
  <c r="I32" i="12"/>
  <c r="I4" i="12"/>
  <c r="I30" i="12"/>
  <c r="I37" i="12"/>
  <c r="I7" i="12"/>
  <c r="I29" i="12"/>
  <c r="I25" i="12"/>
  <c r="I38" i="12"/>
  <c r="I22" i="12"/>
  <c r="I15" i="12"/>
  <c r="I11" i="12"/>
  <c r="I9" i="12"/>
  <c r="I31" i="12"/>
  <c r="I36" i="12"/>
  <c r="I21" i="12"/>
  <c r="I5" i="12"/>
  <c r="I35" i="12"/>
  <c r="I19" i="12"/>
  <c r="I23" i="12"/>
  <c r="I14" i="12"/>
  <c r="I12" i="12"/>
  <c r="I34" i="12"/>
  <c r="I28" i="12"/>
  <c r="I20" i="12"/>
  <c r="I24" i="12"/>
  <c r="I3" i="12"/>
  <c r="J3" i="12" a="1"/>
  <c r="J3" i="12" s="1"/>
  <c r="G3" i="12" a="1"/>
  <c r="G3" i="12" s="1"/>
  <c r="E112" i="1"/>
  <c r="H112" i="1" s="1"/>
  <c r="E1178" i="1"/>
  <c r="H1178" i="1" s="1"/>
  <c r="E1179" i="1"/>
  <c r="H1179" i="1" s="1"/>
  <c r="E1524" i="1"/>
  <c r="H1524" i="1" s="1"/>
  <c r="E1526" i="1"/>
  <c r="H1526" i="1" s="1"/>
  <c r="E1523" i="1"/>
  <c r="H1523" i="1" s="1"/>
  <c r="E1525" i="1"/>
  <c r="H1525" i="1" s="1"/>
  <c r="E1527" i="1"/>
  <c r="H1527" i="1" s="1"/>
  <c r="E1620" i="1"/>
  <c r="H1620" i="1" s="1"/>
  <c r="E1646" i="1"/>
  <c r="H1646" i="1" s="1"/>
  <c r="E1736" i="1"/>
  <c r="H1736" i="1" s="1"/>
  <c r="E1834" i="1"/>
  <c r="H1834" i="1" s="1"/>
  <c r="E1836" i="1"/>
  <c r="H1836" i="1" s="1"/>
  <c r="E1968" i="1"/>
  <c r="H1968" i="1" s="1"/>
  <c r="E2016" i="1"/>
  <c r="H2016" i="1" s="1"/>
  <c r="E1735" i="1"/>
  <c r="H1735" i="1" s="1"/>
  <c r="E1835" i="1"/>
  <c r="H1835" i="1" s="1"/>
  <c r="E1969" i="1"/>
  <c r="H1969" i="1" s="1"/>
  <c r="E2015" i="1"/>
  <c r="H2015" i="1" s="1"/>
  <c r="E2103" i="1"/>
  <c r="H2103" i="1" s="1"/>
  <c r="E2131" i="1"/>
  <c r="H2131" i="1" s="1"/>
  <c r="E26" i="1"/>
  <c r="H26" i="1" s="1"/>
  <c r="E27" i="1"/>
  <c r="H27" i="1" s="1"/>
  <c r="E561" i="1"/>
  <c r="H561" i="1" s="1"/>
  <c r="E563" i="1"/>
  <c r="H563" i="1" s="1"/>
  <c r="E565" i="1"/>
  <c r="H565" i="1" s="1"/>
  <c r="E560" i="1"/>
  <c r="H560" i="1" s="1"/>
  <c r="E562" i="1"/>
  <c r="H562" i="1" s="1"/>
  <c r="E564" i="1"/>
  <c r="H564" i="1" s="1"/>
  <c r="E836" i="1"/>
  <c r="H836" i="1" s="1"/>
  <c r="E838" i="1"/>
  <c r="H838" i="1" s="1"/>
  <c r="E840" i="1"/>
  <c r="H840" i="1" s="1"/>
  <c r="E837" i="1"/>
  <c r="H837" i="1" s="1"/>
  <c r="E839" i="1"/>
  <c r="H839" i="1" s="1"/>
  <c r="E1102" i="1"/>
  <c r="H1102" i="1" s="1"/>
  <c r="E1101" i="1"/>
  <c r="H1101" i="1" s="1"/>
  <c r="E1103" i="1"/>
  <c r="H1103" i="1" s="1"/>
  <c r="E1404" i="1"/>
  <c r="H1404" i="1" s="1"/>
  <c r="E1406" i="1"/>
  <c r="H1406" i="1" s="1"/>
  <c r="E1484" i="1"/>
  <c r="E1405" i="1"/>
  <c r="H1405" i="1" s="1"/>
  <c r="E1407" i="1"/>
  <c r="H1407" i="1" s="1"/>
  <c r="E1690" i="1"/>
  <c r="H1690" i="1" s="1"/>
  <c r="E2070" i="1"/>
  <c r="H2070" i="1" s="1"/>
  <c r="E1689" i="1"/>
  <c r="H1689" i="1" s="1"/>
  <c r="E1691" i="1"/>
  <c r="H1691" i="1" s="1"/>
  <c r="E120" i="1"/>
  <c r="H120" i="1" s="1"/>
  <c r="E122" i="1"/>
  <c r="H122" i="1" s="1"/>
  <c r="E124" i="1"/>
  <c r="H124" i="1" s="1"/>
  <c r="E172" i="1"/>
  <c r="E121" i="1"/>
  <c r="H121" i="1" s="1"/>
  <c r="E123" i="1"/>
  <c r="H123" i="1" s="1"/>
  <c r="E173" i="1"/>
  <c r="H173" i="1" s="1"/>
  <c r="E673" i="1"/>
  <c r="H673" i="1" s="1"/>
  <c r="E672" i="1"/>
  <c r="H672" i="1" s="1"/>
  <c r="E706" i="1"/>
  <c r="H706" i="1" s="1"/>
  <c r="E708" i="1"/>
  <c r="H708" i="1" s="1"/>
  <c r="E710" i="1"/>
  <c r="H710" i="1" s="1"/>
  <c r="E712" i="1"/>
  <c r="H712" i="1" s="1"/>
  <c r="E762" i="1"/>
  <c r="E938" i="1"/>
  <c r="H938" i="1" s="1"/>
  <c r="E940" i="1"/>
  <c r="H940" i="1" s="1"/>
  <c r="E705" i="1"/>
  <c r="H705" i="1" s="1"/>
  <c r="E707" i="1"/>
  <c r="H707" i="1" s="1"/>
  <c r="E709" i="1"/>
  <c r="H709" i="1" s="1"/>
  <c r="E711" i="1"/>
  <c r="H711" i="1" s="1"/>
  <c r="E763" i="1"/>
  <c r="H763" i="1" s="1"/>
  <c r="E907" i="1"/>
  <c r="H907" i="1" s="1"/>
  <c r="E939" i="1"/>
  <c r="H939" i="1" s="1"/>
  <c r="E1182" i="1"/>
  <c r="H1182" i="1" s="1"/>
  <c r="E1184" i="1"/>
  <c r="H1184" i="1" s="1"/>
  <c r="E1186" i="1"/>
  <c r="H1186" i="1" s="1"/>
  <c r="E1183" i="1"/>
  <c r="H1183" i="1" s="1"/>
  <c r="E1185" i="1"/>
  <c r="H1185" i="1" s="1"/>
  <c r="E1528" i="1"/>
  <c r="H1528" i="1" s="1"/>
  <c r="E1530" i="1"/>
  <c r="H1530" i="1" s="1"/>
  <c r="E1483" i="1"/>
  <c r="E1529" i="1"/>
  <c r="H1529" i="1" s="1"/>
  <c r="E1531" i="1"/>
  <c r="H1531" i="1" s="1"/>
  <c r="E1533" i="1"/>
  <c r="H1533" i="1" s="1"/>
  <c r="E1535" i="1"/>
  <c r="H1535" i="1" s="1"/>
  <c r="E1532" i="1"/>
  <c r="H1532" i="1" s="1"/>
  <c r="E1622" i="1"/>
  <c r="H1622" i="1" s="1"/>
  <c r="E1648" i="1"/>
  <c r="H1648" i="1" s="1"/>
  <c r="E1738" i="1"/>
  <c r="H1738" i="1" s="1"/>
  <c r="E1740" i="1"/>
  <c r="H1740" i="1" s="1"/>
  <c r="E1742" i="1"/>
  <c r="H1742" i="1" s="1"/>
  <c r="E2018" i="1"/>
  <c r="H2018" i="1" s="1"/>
  <c r="E2020" i="1"/>
  <c r="H2020" i="1" s="1"/>
  <c r="E2104" i="1"/>
  <c r="H2104" i="1" s="1"/>
  <c r="E2106" i="1"/>
  <c r="H2106" i="1" s="1"/>
  <c r="E2134" i="1"/>
  <c r="H2134" i="1" s="1"/>
  <c r="E1536" i="1"/>
  <c r="H1536" i="1" s="1"/>
  <c r="E1649" i="1"/>
  <c r="H1649" i="1" s="1"/>
  <c r="E1739" i="1"/>
  <c r="H1739" i="1" s="1"/>
  <c r="E1741" i="1"/>
  <c r="H1741" i="1" s="1"/>
  <c r="E1743" i="1"/>
  <c r="H1743" i="1" s="1"/>
  <c r="E1839" i="1"/>
  <c r="H1839" i="1" s="1"/>
  <c r="E1881" i="1"/>
  <c r="H1881" i="1" s="1"/>
  <c r="E1971" i="1"/>
  <c r="H1971" i="1" s="1"/>
  <c r="E2019" i="1"/>
  <c r="H2019" i="1" s="1"/>
  <c r="E2105" i="1"/>
  <c r="H2105" i="1" s="1"/>
  <c r="E2107" i="1"/>
  <c r="H2107" i="1" s="1"/>
  <c r="E2135" i="1"/>
  <c r="H2135" i="1" s="1"/>
  <c r="E1534" i="1"/>
  <c r="H1534" i="1" s="1"/>
  <c r="E74" i="1"/>
  <c r="H74" i="1" s="1"/>
  <c r="E102" i="1"/>
  <c r="H102" i="1" s="1"/>
  <c r="E104" i="1"/>
  <c r="H104" i="1" s="1"/>
  <c r="E106" i="1"/>
  <c r="H106" i="1" s="1"/>
  <c r="E73" i="1"/>
  <c r="H73" i="1" s="1"/>
  <c r="E103" i="1"/>
  <c r="H103" i="1" s="1"/>
  <c r="E105" i="1"/>
  <c r="H105" i="1" s="1"/>
  <c r="E669" i="1"/>
  <c r="H669" i="1" s="1"/>
  <c r="E670" i="1"/>
  <c r="H670" i="1" s="1"/>
  <c r="E700" i="1"/>
  <c r="H700" i="1" s="1"/>
  <c r="E702" i="1"/>
  <c r="H702" i="1" s="1"/>
  <c r="E930" i="1"/>
  <c r="H930" i="1" s="1"/>
  <c r="E932" i="1"/>
  <c r="H932" i="1" s="1"/>
  <c r="E701" i="1"/>
  <c r="H701" i="1" s="1"/>
  <c r="E703" i="1"/>
  <c r="H703" i="1" s="1"/>
  <c r="E931" i="1"/>
  <c r="H931" i="1" s="1"/>
  <c r="E1174" i="1"/>
  <c r="H1174" i="1" s="1"/>
  <c r="E1173" i="1"/>
  <c r="H1173" i="1" s="1"/>
  <c r="E1478" i="1"/>
  <c r="H1478" i="1" s="1"/>
  <c r="E1480" i="1"/>
  <c r="H1480" i="1" s="1"/>
  <c r="E1482" i="1"/>
  <c r="H1482" i="1" s="1"/>
  <c r="E1518" i="1"/>
  <c r="H1518" i="1" s="1"/>
  <c r="E1520" i="1"/>
  <c r="H1520" i="1" s="1"/>
  <c r="E1522" i="1"/>
  <c r="H1522" i="1" s="1"/>
  <c r="E1333" i="1"/>
  <c r="E1477" i="1"/>
  <c r="H1477" i="1" s="1"/>
  <c r="E1479" i="1"/>
  <c r="H1479" i="1" s="1"/>
  <c r="E1481" i="1"/>
  <c r="H1481" i="1" s="1"/>
  <c r="E1517" i="1"/>
  <c r="H1517" i="1" s="1"/>
  <c r="E1519" i="1"/>
  <c r="H1519" i="1" s="1"/>
  <c r="E1521" i="1"/>
  <c r="H1521" i="1" s="1"/>
  <c r="E1618" i="1"/>
  <c r="H1618" i="1" s="1"/>
  <c r="E1644" i="1"/>
  <c r="H1644" i="1" s="1"/>
  <c r="E1726" i="1"/>
  <c r="H1726" i="1" s="1"/>
  <c r="E1728" i="1"/>
  <c r="H1728" i="1" s="1"/>
  <c r="E1730" i="1"/>
  <c r="H1730" i="1" s="1"/>
  <c r="E1732" i="1"/>
  <c r="H1732" i="1" s="1"/>
  <c r="E1826" i="1"/>
  <c r="H1826" i="1" s="1"/>
  <c r="E1828" i="1"/>
  <c r="H1828" i="1" s="1"/>
  <c r="E1830" i="1"/>
  <c r="H1830" i="1" s="1"/>
  <c r="E1872" i="1"/>
  <c r="H1872" i="1" s="1"/>
  <c r="E1874" i="1"/>
  <c r="H1874" i="1" s="1"/>
  <c r="E1876" i="1"/>
  <c r="H1876" i="1" s="1"/>
  <c r="E1960" i="1"/>
  <c r="H1960" i="1" s="1"/>
  <c r="E1962" i="1"/>
  <c r="H1962" i="1" s="1"/>
  <c r="E2012" i="1"/>
  <c r="H2012" i="1" s="1"/>
  <c r="E2102" i="1"/>
  <c r="H2102" i="1" s="1"/>
  <c r="E1619" i="1"/>
  <c r="H1619" i="1" s="1"/>
  <c r="E1645" i="1"/>
  <c r="H1645" i="1" s="1"/>
  <c r="E1725" i="1"/>
  <c r="H1725" i="1" s="1"/>
  <c r="E1727" i="1"/>
  <c r="H1727" i="1" s="1"/>
  <c r="E1729" i="1"/>
  <c r="H1729" i="1" s="1"/>
  <c r="E1731" i="1"/>
  <c r="H1731" i="1" s="1"/>
  <c r="E1733" i="1"/>
  <c r="H1733" i="1" s="1"/>
  <c r="E1827" i="1"/>
  <c r="H1827" i="1" s="1"/>
  <c r="E1829" i="1"/>
  <c r="H1829" i="1" s="1"/>
  <c r="E1831" i="1"/>
  <c r="H1831" i="1" s="1"/>
  <c r="E1871" i="1"/>
  <c r="H1871" i="1" s="1"/>
  <c r="E1873" i="1"/>
  <c r="H1873" i="1" s="1"/>
  <c r="E1875" i="1"/>
  <c r="H1875" i="1" s="1"/>
  <c r="E1959" i="1"/>
  <c r="H1959" i="1" s="1"/>
  <c r="E1961" i="1"/>
  <c r="H1961" i="1" s="1"/>
  <c r="E1963" i="1"/>
  <c r="H1963" i="1" s="1"/>
  <c r="E2011" i="1"/>
  <c r="H2011" i="1" s="1"/>
  <c r="E2013" i="1"/>
  <c r="H2013" i="1" s="1"/>
  <c r="E559" i="1"/>
  <c r="H559" i="1" s="1"/>
  <c r="E599" i="1"/>
  <c r="H599" i="1" s="1"/>
  <c r="E558" i="1"/>
  <c r="H558" i="1" s="1"/>
  <c r="E600" i="1"/>
  <c r="H600" i="1" s="1"/>
  <c r="E834" i="1"/>
  <c r="H834" i="1" s="1"/>
  <c r="E835" i="1"/>
  <c r="H835" i="1" s="1"/>
  <c r="E1100" i="1"/>
  <c r="H1100" i="1" s="1"/>
  <c r="E1688" i="1"/>
  <c r="H1688" i="1" s="1"/>
  <c r="E114" i="1"/>
  <c r="H114" i="1" s="1"/>
  <c r="E116" i="1"/>
  <c r="H116" i="1" s="1"/>
  <c r="E75" i="1"/>
  <c r="H75" i="1" s="1"/>
  <c r="E113" i="1"/>
  <c r="H113" i="1" s="1"/>
  <c r="E115" i="1"/>
  <c r="H115" i="1" s="1"/>
  <c r="E1879" i="1"/>
  <c r="H1879" i="1" s="1"/>
  <c r="E1924" i="1"/>
  <c r="H1924" i="1" s="1"/>
  <c r="E24" i="1"/>
  <c r="H24" i="1" s="1"/>
  <c r="E557" i="1"/>
  <c r="H557" i="1" s="1"/>
  <c r="E1403" i="1"/>
  <c r="H1403" i="1" s="1"/>
  <c r="E1857" i="1"/>
  <c r="H1857" i="1" s="1"/>
  <c r="E1153" i="1"/>
  <c r="H1153" i="1" s="1"/>
  <c r="E1865" i="1"/>
  <c r="H1865" i="1" s="1"/>
  <c r="E1931" i="1"/>
  <c r="H1931" i="1" s="1"/>
  <c r="E110" i="1"/>
  <c r="H110" i="1" s="1"/>
  <c r="E111" i="1"/>
  <c r="H111" i="1" s="1"/>
  <c r="E933" i="1"/>
  <c r="H933" i="1" s="1"/>
  <c r="E1177" i="1"/>
  <c r="H1177" i="1" s="1"/>
  <c r="E1734" i="1"/>
  <c r="H1734" i="1" s="1"/>
  <c r="E1878" i="1"/>
  <c r="H1878" i="1" s="1"/>
  <c r="E154" i="1"/>
  <c r="H154" i="1" s="1"/>
  <c r="E156" i="1"/>
  <c r="H156" i="1" s="1"/>
  <c r="E158" i="1"/>
  <c r="H158" i="1" s="1"/>
  <c r="E160" i="1"/>
  <c r="H160" i="1" s="1"/>
  <c r="E155" i="1"/>
  <c r="H155" i="1" s="1"/>
  <c r="E157" i="1"/>
  <c r="H157" i="1" s="1"/>
  <c r="E159" i="1"/>
  <c r="H159" i="1" s="1"/>
  <c r="E184" i="1"/>
  <c r="H184" i="1" s="1"/>
  <c r="E186" i="1"/>
  <c r="H186" i="1" s="1"/>
  <c r="E188" i="1"/>
  <c r="H188" i="1" s="1"/>
  <c r="E190" i="1"/>
  <c r="H190" i="1" s="1"/>
  <c r="E192" i="1"/>
  <c r="H192" i="1" s="1"/>
  <c r="E183" i="1"/>
  <c r="H183" i="1" s="1"/>
  <c r="E185" i="1"/>
  <c r="H185" i="1" s="1"/>
  <c r="E187" i="1"/>
  <c r="H187" i="1" s="1"/>
  <c r="E189" i="1"/>
  <c r="H189" i="1" s="1"/>
  <c r="E191" i="1"/>
  <c r="H191" i="1" s="1"/>
  <c r="E193" i="1"/>
  <c r="H193" i="1" s="1"/>
  <c r="E681" i="1"/>
  <c r="H681" i="1" s="1"/>
  <c r="E683" i="1"/>
  <c r="H683" i="1" s="1"/>
  <c r="E685" i="1"/>
  <c r="H685" i="1" s="1"/>
  <c r="E726" i="1"/>
  <c r="H726" i="1" s="1"/>
  <c r="E728" i="1"/>
  <c r="H728" i="1" s="1"/>
  <c r="E770" i="1"/>
  <c r="H770" i="1" s="1"/>
  <c r="E772" i="1"/>
  <c r="H772" i="1" s="1"/>
  <c r="E774" i="1"/>
  <c r="H774" i="1" s="1"/>
  <c r="E966" i="1"/>
  <c r="H966" i="1" s="1"/>
  <c r="E992" i="1"/>
  <c r="H992" i="1" s="1"/>
  <c r="E994" i="1"/>
  <c r="H994" i="1" s="1"/>
  <c r="E996" i="1"/>
  <c r="H996" i="1" s="1"/>
  <c r="E998" i="1"/>
  <c r="H998" i="1" s="1"/>
  <c r="E684" i="1"/>
  <c r="H684" i="1" s="1"/>
  <c r="E682" i="1"/>
  <c r="H682" i="1" s="1"/>
  <c r="E727" i="1"/>
  <c r="H727" i="1" s="1"/>
  <c r="E729" i="1"/>
  <c r="H729" i="1" s="1"/>
  <c r="E769" i="1"/>
  <c r="H769" i="1" s="1"/>
  <c r="E771" i="1"/>
  <c r="H771" i="1" s="1"/>
  <c r="E773" i="1"/>
  <c r="H773" i="1" s="1"/>
  <c r="E775" i="1"/>
  <c r="H775" i="1" s="1"/>
  <c r="E965" i="1"/>
  <c r="H965" i="1" s="1"/>
  <c r="E967" i="1"/>
  <c r="H967" i="1" s="1"/>
  <c r="E991" i="1"/>
  <c r="H991" i="1" s="1"/>
  <c r="E993" i="1"/>
  <c r="H993" i="1" s="1"/>
  <c r="E995" i="1"/>
  <c r="H995" i="1" s="1"/>
  <c r="E997" i="1"/>
  <c r="H997" i="1" s="1"/>
  <c r="E680" i="1"/>
  <c r="H680" i="1" s="1"/>
  <c r="E1066" i="1"/>
  <c r="H1066" i="1" s="1"/>
  <c r="E1200" i="1"/>
  <c r="H1200" i="1" s="1"/>
  <c r="E1202" i="1"/>
  <c r="H1202" i="1" s="1"/>
  <c r="E1199" i="1"/>
  <c r="H1199" i="1" s="1"/>
  <c r="E1201" i="1"/>
  <c r="H1201" i="1" s="1"/>
  <c r="E1222" i="1"/>
  <c r="H1222" i="1" s="1"/>
  <c r="E1224" i="1"/>
  <c r="H1224" i="1" s="1"/>
  <c r="E1274" i="1"/>
  <c r="H1274" i="1" s="1"/>
  <c r="E1276" i="1"/>
  <c r="H1276" i="1" s="1"/>
  <c r="E1278" i="1"/>
  <c r="H1278" i="1" s="1"/>
  <c r="E1280" i="1"/>
  <c r="H1280" i="1" s="1"/>
  <c r="E1342" i="1"/>
  <c r="H1342" i="1" s="1"/>
  <c r="E1344" i="1"/>
  <c r="H1344" i="1" s="1"/>
  <c r="E1346" i="1"/>
  <c r="H1346" i="1" s="1"/>
  <c r="E1223" i="1"/>
  <c r="H1223" i="1" s="1"/>
  <c r="E1275" i="1"/>
  <c r="H1275" i="1" s="1"/>
  <c r="E1277" i="1"/>
  <c r="H1277" i="1" s="1"/>
  <c r="E1279" i="1"/>
  <c r="H1279" i="1" s="1"/>
  <c r="E1281" i="1"/>
  <c r="H1281" i="1" s="1"/>
  <c r="E1343" i="1"/>
  <c r="H1343" i="1" s="1"/>
  <c r="E1345" i="1"/>
  <c r="H1345" i="1" s="1"/>
  <c r="E1566" i="1"/>
  <c r="H1566" i="1" s="1"/>
  <c r="E1568" i="1"/>
  <c r="H1568" i="1" s="1"/>
  <c r="E1570" i="1"/>
  <c r="H1570" i="1" s="1"/>
  <c r="E1572" i="1"/>
  <c r="H1572" i="1" s="1"/>
  <c r="E1574" i="1"/>
  <c r="H1574" i="1" s="1"/>
  <c r="E1576" i="1"/>
  <c r="H1576" i="1" s="1"/>
  <c r="E1578" i="1"/>
  <c r="H1578" i="1" s="1"/>
  <c r="E1580" i="1"/>
  <c r="H1580" i="1" s="1"/>
  <c r="E1586" i="1"/>
  <c r="H1586" i="1" s="1"/>
  <c r="E1588" i="1"/>
  <c r="H1588" i="1" s="1"/>
  <c r="E1630" i="1"/>
  <c r="H1630" i="1" s="1"/>
  <c r="E1632" i="1"/>
  <c r="H1632" i="1" s="1"/>
  <c r="E1660" i="1"/>
  <c r="E1668" i="1"/>
  <c r="H1668" i="1" s="1"/>
  <c r="E1762" i="1"/>
  <c r="H1762" i="1" s="1"/>
  <c r="E1764" i="1"/>
  <c r="H1764" i="1" s="1"/>
  <c r="E1766" i="1"/>
  <c r="H1766" i="1" s="1"/>
  <c r="E1894" i="1"/>
  <c r="H1894" i="1" s="1"/>
  <c r="E1896" i="1"/>
  <c r="H1896" i="1" s="1"/>
  <c r="E1988" i="1"/>
  <c r="H1988" i="1" s="1"/>
  <c r="E2038" i="1"/>
  <c r="H2038" i="1" s="1"/>
  <c r="E2040" i="1"/>
  <c r="H2040" i="1" s="1"/>
  <c r="E2042" i="1"/>
  <c r="H2042" i="1" s="1"/>
  <c r="E2044" i="1"/>
  <c r="H2044" i="1" s="1"/>
  <c r="E2114" i="1"/>
  <c r="H2114" i="1" s="1"/>
  <c r="E2156" i="1"/>
  <c r="H2156" i="1" s="1"/>
  <c r="E2158" i="1"/>
  <c r="H2158" i="1" s="1"/>
  <c r="E2160" i="1"/>
  <c r="H2160" i="1" s="1"/>
  <c r="E1565" i="1"/>
  <c r="H1565" i="1" s="1"/>
  <c r="E1567" i="1"/>
  <c r="H1567" i="1" s="1"/>
  <c r="E1569" i="1"/>
  <c r="H1569" i="1" s="1"/>
  <c r="E1571" i="1"/>
  <c r="H1571" i="1" s="1"/>
  <c r="E1573" i="1"/>
  <c r="H1573" i="1" s="1"/>
  <c r="E1575" i="1"/>
  <c r="H1575" i="1" s="1"/>
  <c r="E1577" i="1"/>
  <c r="H1577" i="1" s="1"/>
  <c r="E1579" i="1"/>
  <c r="H1579" i="1" s="1"/>
  <c r="E1587" i="1"/>
  <c r="H1587" i="1" s="1"/>
  <c r="E1589" i="1"/>
  <c r="H1589" i="1" s="1"/>
  <c r="E1631" i="1"/>
  <c r="H1631" i="1" s="1"/>
  <c r="E1633" i="1"/>
  <c r="H1633" i="1" s="1"/>
  <c r="E1659" i="1"/>
  <c r="H1659" i="1" s="1"/>
  <c r="E1667" i="1"/>
  <c r="H1667" i="1" s="1"/>
  <c r="E1669" i="1"/>
  <c r="H1669" i="1" s="1"/>
  <c r="E1761" i="1"/>
  <c r="H1761" i="1" s="1"/>
  <c r="E1763" i="1"/>
  <c r="H1763" i="1" s="1"/>
  <c r="E1765" i="1"/>
  <c r="H1765" i="1" s="1"/>
  <c r="E1767" i="1"/>
  <c r="H1767" i="1" s="1"/>
  <c r="E1893" i="1"/>
  <c r="H1893" i="1" s="1"/>
  <c r="E1895" i="1"/>
  <c r="H1895" i="1" s="1"/>
  <c r="E1897" i="1"/>
  <c r="H1897" i="1" s="1"/>
  <c r="E1987" i="1"/>
  <c r="H1987" i="1" s="1"/>
  <c r="E2037" i="1"/>
  <c r="H2037" i="1" s="1"/>
  <c r="E2039" i="1"/>
  <c r="H2039" i="1" s="1"/>
  <c r="E2041" i="1"/>
  <c r="H2041" i="1" s="1"/>
  <c r="E2043" i="1"/>
  <c r="H2043" i="1" s="1"/>
  <c r="E2115" i="1"/>
  <c r="H2115" i="1" s="1"/>
  <c r="E2155" i="1"/>
  <c r="H2155" i="1" s="1"/>
  <c r="E2157" i="1"/>
  <c r="H2157" i="1" s="1"/>
  <c r="E2159" i="1"/>
  <c r="H2159" i="1" s="1"/>
  <c r="E507" i="1"/>
  <c r="H507" i="1" s="1"/>
  <c r="E509" i="1"/>
  <c r="H509" i="1" s="1"/>
  <c r="E508" i="1"/>
  <c r="H508" i="1" s="1"/>
  <c r="E42" i="1"/>
  <c r="H42" i="1" s="1"/>
  <c r="E583" i="1"/>
  <c r="H583" i="1" s="1"/>
  <c r="E856" i="1"/>
  <c r="H856" i="1" s="1"/>
  <c r="E858" i="1"/>
  <c r="H858" i="1" s="1"/>
  <c r="E860" i="1"/>
  <c r="H860" i="1" s="1"/>
  <c r="E857" i="1"/>
  <c r="H857" i="1" s="1"/>
  <c r="E859" i="1"/>
  <c r="H859" i="1" s="1"/>
  <c r="E861" i="1"/>
  <c r="H861" i="1" s="1"/>
  <c r="E1114" i="1"/>
  <c r="H1114" i="1" s="1"/>
  <c r="E1113" i="1"/>
  <c r="H1113" i="1" s="1"/>
  <c r="E1428" i="1"/>
  <c r="H1428" i="1" s="1"/>
  <c r="E1427" i="1"/>
  <c r="H1427" i="1" s="1"/>
  <c r="E1902" i="1"/>
  <c r="H1902" i="1" s="1"/>
  <c r="E2076" i="1"/>
  <c r="H2076" i="1" s="1"/>
  <c r="E2075" i="1"/>
  <c r="H2075" i="1" s="1"/>
  <c r="E146" i="1"/>
  <c r="H146" i="1" s="1"/>
  <c r="E148" i="1"/>
  <c r="H148" i="1" s="1"/>
  <c r="E147" i="1"/>
  <c r="H147" i="1" s="1"/>
  <c r="E958" i="1"/>
  <c r="H958" i="1" s="1"/>
  <c r="E960" i="1"/>
  <c r="H960" i="1" s="1"/>
  <c r="E962" i="1"/>
  <c r="H962" i="1" s="1"/>
  <c r="E959" i="1"/>
  <c r="H959" i="1" s="1"/>
  <c r="E961" i="1"/>
  <c r="H961" i="1" s="1"/>
  <c r="E983" i="1"/>
  <c r="H983" i="1" s="1"/>
  <c r="E1196" i="1"/>
  <c r="H1196" i="1" s="1"/>
  <c r="E1197" i="1"/>
  <c r="H1197" i="1" s="1"/>
  <c r="E1220" i="1"/>
  <c r="H1220" i="1" s="1"/>
  <c r="E1338" i="1"/>
  <c r="H1338" i="1" s="1"/>
  <c r="E1340" i="1"/>
  <c r="H1340" i="1" s="1"/>
  <c r="E1221" i="1"/>
  <c r="H1221" i="1" s="1"/>
  <c r="E1273" i="1"/>
  <c r="H1273" i="1" s="1"/>
  <c r="E1339" i="1"/>
  <c r="H1339" i="1" s="1"/>
  <c r="E1658" i="1"/>
  <c r="H1658" i="1" s="1"/>
  <c r="E1758" i="1"/>
  <c r="H1758" i="1" s="1"/>
  <c r="E1850" i="1"/>
  <c r="H1850" i="1" s="1"/>
  <c r="E2036" i="1"/>
  <c r="H2036" i="1" s="1"/>
  <c r="E2112" i="1"/>
  <c r="H2112" i="1" s="1"/>
  <c r="E2148" i="1"/>
  <c r="H2148" i="1" s="1"/>
  <c r="E2150" i="1"/>
  <c r="H2150" i="1" s="1"/>
  <c r="E1585" i="1"/>
  <c r="H1585" i="1" s="1"/>
  <c r="E1657" i="1"/>
  <c r="H1657" i="1" s="1"/>
  <c r="E1757" i="1"/>
  <c r="H1757" i="1" s="1"/>
  <c r="E2149" i="1"/>
  <c r="H2149" i="1" s="1"/>
  <c r="E2151" i="1"/>
  <c r="H2151" i="1" s="1"/>
  <c r="E517" i="1"/>
  <c r="H517" i="1" s="1"/>
  <c r="E1388" i="1"/>
  <c r="H1388" i="1" s="1"/>
  <c r="E1387" i="1"/>
  <c r="H1387" i="1" s="1"/>
  <c r="E537" i="1"/>
  <c r="H537" i="1" s="1"/>
  <c r="E30" i="1"/>
  <c r="H30" i="1" s="1"/>
  <c r="E31" i="1"/>
  <c r="H31" i="1" s="1"/>
  <c r="E567" i="1"/>
  <c r="H567" i="1" s="1"/>
  <c r="E601" i="1"/>
  <c r="H601" i="1" s="1"/>
  <c r="E566" i="1"/>
  <c r="H566" i="1" s="1"/>
  <c r="E568" i="1"/>
  <c r="H568" i="1" s="1"/>
  <c r="E602" i="1"/>
  <c r="H602" i="1" s="1"/>
  <c r="E842" i="1"/>
  <c r="H842" i="1" s="1"/>
  <c r="E843" i="1"/>
  <c r="H843" i="1" s="1"/>
  <c r="E1104" i="1"/>
  <c r="H1104" i="1" s="1"/>
  <c r="E1105" i="1"/>
  <c r="H1105" i="1" s="1"/>
  <c r="E1410" i="1"/>
  <c r="H1410" i="1" s="1"/>
  <c r="E1412" i="1"/>
  <c r="H1412" i="1" s="1"/>
  <c r="E1414" i="1"/>
  <c r="H1414" i="1" s="1"/>
  <c r="E1416" i="1"/>
  <c r="H1416" i="1" s="1"/>
  <c r="E1409" i="1"/>
  <c r="H1409" i="1" s="1"/>
  <c r="E1411" i="1"/>
  <c r="H1411" i="1" s="1"/>
  <c r="E1413" i="1"/>
  <c r="H1413" i="1" s="1"/>
  <c r="E1415" i="1"/>
  <c r="H1415" i="1" s="1"/>
  <c r="E1417" i="1"/>
  <c r="H1417" i="1" s="1"/>
  <c r="E1692" i="1"/>
  <c r="H1692" i="1" s="1"/>
  <c r="E2072" i="1"/>
  <c r="H2072" i="1" s="1"/>
  <c r="E1693" i="1"/>
  <c r="H1693" i="1" s="1"/>
  <c r="E56" i="1"/>
  <c r="H56" i="1" s="1"/>
  <c r="E55" i="1"/>
  <c r="H55" i="1" s="1"/>
  <c r="E57" i="1"/>
  <c r="H57" i="1" s="1"/>
  <c r="E627" i="1"/>
  <c r="H627" i="1" s="1"/>
  <c r="E626" i="1"/>
  <c r="H626" i="1" s="1"/>
  <c r="E628" i="1"/>
  <c r="H628" i="1" s="1"/>
  <c r="E878" i="1"/>
  <c r="H878" i="1" s="1"/>
  <c r="E880" i="1"/>
  <c r="H880" i="1" s="1"/>
  <c r="E877" i="1"/>
  <c r="H877" i="1" s="1"/>
  <c r="E879" i="1"/>
  <c r="H879" i="1" s="1"/>
  <c r="E881" i="1"/>
  <c r="H881" i="1" s="1"/>
  <c r="E1148" i="1"/>
  <c r="H1148" i="1" s="1"/>
  <c r="E1123" i="1"/>
  <c r="H1123" i="1" s="1"/>
  <c r="E1440" i="1"/>
  <c r="H1440" i="1" s="1"/>
  <c r="E1442" i="1"/>
  <c r="H1442" i="1" s="1"/>
  <c r="E1444" i="1"/>
  <c r="H1444" i="1" s="1"/>
  <c r="E1446" i="1"/>
  <c r="H1446" i="1" s="1"/>
  <c r="E1492" i="1"/>
  <c r="H1492" i="1" s="1"/>
  <c r="E1439" i="1"/>
  <c r="H1439" i="1" s="1"/>
  <c r="E1441" i="1"/>
  <c r="H1441" i="1" s="1"/>
  <c r="E1443" i="1"/>
  <c r="H1443" i="1" s="1"/>
  <c r="E1445" i="1"/>
  <c r="H1445" i="1" s="1"/>
  <c r="E1491" i="1"/>
  <c r="H1491" i="1" s="1"/>
  <c r="E1790" i="1"/>
  <c r="H1790" i="1" s="1"/>
  <c r="E1916" i="1"/>
  <c r="H1916" i="1" s="1"/>
  <c r="E2082" i="1"/>
  <c r="H2082" i="1" s="1"/>
  <c r="E1791" i="1"/>
  <c r="H1791" i="1" s="1"/>
  <c r="E1915" i="1"/>
  <c r="H1915" i="1" s="1"/>
  <c r="E1130" i="1"/>
  <c r="H1130" i="1" s="1"/>
  <c r="E1502" i="1"/>
  <c r="H1502" i="1" s="1"/>
  <c r="E1714" i="1"/>
  <c r="H1714" i="1" s="1"/>
  <c r="E1812" i="1"/>
  <c r="H1812" i="1" s="1"/>
  <c r="E1814" i="1"/>
  <c r="H1814" i="1" s="1"/>
  <c r="E1816" i="1"/>
  <c r="H1816" i="1" s="1"/>
  <c r="E2002" i="1"/>
  <c r="H2002" i="1" s="1"/>
  <c r="E1713" i="1"/>
  <c r="H1713" i="1" s="1"/>
  <c r="E1813" i="1"/>
  <c r="H1813" i="1" s="1"/>
  <c r="E1815" i="1"/>
  <c r="H1815" i="1" s="1"/>
  <c r="E1867" i="1"/>
  <c r="H1867" i="1" s="1"/>
  <c r="E1943" i="1"/>
  <c r="H1943" i="1" s="1"/>
  <c r="E980" i="1"/>
  <c r="H980" i="1" s="1"/>
  <c r="E943" i="1"/>
  <c r="H943" i="1" s="1"/>
  <c r="E1663" i="1"/>
  <c r="H1663" i="1" s="1"/>
  <c r="E2021" i="1"/>
  <c r="H2021" i="1" s="1"/>
  <c r="E244" i="1"/>
  <c r="H244" i="1" s="1"/>
  <c r="E246" i="1"/>
  <c r="H246" i="1" s="1"/>
  <c r="E250" i="1"/>
  <c r="H250" i="1" s="1"/>
  <c r="E252" i="1"/>
  <c r="H252" i="1" s="1"/>
  <c r="E280" i="1"/>
  <c r="E342" i="1"/>
  <c r="H342" i="1" s="1"/>
  <c r="E344" i="1"/>
  <c r="H344" i="1" s="1"/>
  <c r="E346" i="1"/>
  <c r="H346" i="1" s="1"/>
  <c r="E348" i="1"/>
  <c r="H348" i="1" s="1"/>
  <c r="E350" i="1"/>
  <c r="H350" i="1" s="1"/>
  <c r="E243" i="1"/>
  <c r="H243" i="1" s="1"/>
  <c r="E245" i="1"/>
  <c r="H245" i="1" s="1"/>
  <c r="E251" i="1"/>
  <c r="H251" i="1" s="1"/>
  <c r="E281" i="1"/>
  <c r="H281" i="1" s="1"/>
  <c r="E349" i="1"/>
  <c r="H349" i="1" s="1"/>
  <c r="E407" i="1"/>
  <c r="H407" i="1" s="1"/>
  <c r="E409" i="1"/>
  <c r="H409" i="1" s="1"/>
  <c r="E451" i="1"/>
  <c r="H451" i="1" s="1"/>
  <c r="E453" i="1"/>
  <c r="H453" i="1" s="1"/>
  <c r="E347" i="1"/>
  <c r="H347" i="1" s="1"/>
  <c r="E345" i="1"/>
  <c r="H345" i="1" s="1"/>
  <c r="E406" i="1"/>
  <c r="H406" i="1" s="1"/>
  <c r="E408" i="1"/>
  <c r="H408" i="1" s="1"/>
  <c r="E410" i="1"/>
  <c r="H410" i="1" s="1"/>
  <c r="E452" i="1"/>
  <c r="H452" i="1" s="1"/>
  <c r="E454" i="1"/>
  <c r="H454" i="1" s="1"/>
  <c r="E343" i="1"/>
  <c r="H343" i="1" s="1"/>
  <c r="E1211" i="1"/>
  <c r="H1211" i="1" s="1"/>
  <c r="E1254" i="1"/>
  <c r="H1254" i="1" s="1"/>
  <c r="E1318" i="1"/>
  <c r="H1318" i="1" s="1"/>
  <c r="E1253" i="1"/>
  <c r="H1253" i="1" s="1"/>
  <c r="E1319" i="1"/>
  <c r="H1319" i="1" s="1"/>
  <c r="E1676" i="1"/>
  <c r="H1676" i="1" s="1"/>
  <c r="E2168" i="1"/>
  <c r="H2168" i="1" s="1"/>
  <c r="E1605" i="1"/>
  <c r="H1605" i="1" s="1"/>
  <c r="E2169" i="1"/>
  <c r="H2169" i="1" s="1"/>
  <c r="E571" i="1"/>
  <c r="H571" i="1" s="1"/>
  <c r="E570" i="1"/>
  <c r="H570" i="1" s="1"/>
  <c r="E844" i="1"/>
  <c r="H844" i="1" s="1"/>
  <c r="E1418" i="1"/>
  <c r="H1418" i="1" s="1"/>
  <c r="E1419" i="1"/>
  <c r="H1419" i="1" s="1"/>
  <c r="E128" i="1"/>
  <c r="H128" i="1" s="1"/>
  <c r="E129" i="1"/>
  <c r="H129" i="1" s="1"/>
  <c r="E716" i="1"/>
  <c r="H716" i="1" s="1"/>
  <c r="E948" i="1"/>
  <c r="H948" i="1" s="1"/>
  <c r="E950" i="1"/>
  <c r="H950" i="1" s="1"/>
  <c r="E715" i="1"/>
  <c r="H715" i="1" s="1"/>
  <c r="E717" i="1"/>
  <c r="H717" i="1" s="1"/>
  <c r="E947" i="1"/>
  <c r="H947" i="1" s="1"/>
  <c r="E949" i="1"/>
  <c r="H949" i="1" s="1"/>
  <c r="E1664" i="1"/>
  <c r="H1664" i="1" s="1"/>
  <c r="E1748" i="1"/>
  <c r="H1748" i="1" s="1"/>
  <c r="E1884" i="1"/>
  <c r="H1884" i="1" s="1"/>
  <c r="E1886" i="1"/>
  <c r="H1886" i="1" s="1"/>
  <c r="E2026" i="1"/>
  <c r="H2026" i="1" s="1"/>
  <c r="E2028" i="1"/>
  <c r="H2028" i="1" s="1"/>
  <c r="E2142" i="1"/>
  <c r="H2142" i="1" s="1"/>
  <c r="E1651" i="1"/>
  <c r="H1651" i="1" s="1"/>
  <c r="E1747" i="1"/>
  <c r="H1747" i="1" s="1"/>
  <c r="E1749" i="1"/>
  <c r="H1749" i="1" s="1"/>
  <c r="E1843" i="1"/>
  <c r="H1843" i="1" s="1"/>
  <c r="E1885" i="1"/>
  <c r="H1885" i="1" s="1"/>
  <c r="E2027" i="1"/>
  <c r="H2027" i="1" s="1"/>
  <c r="E515" i="1"/>
  <c r="H515" i="1" s="1"/>
  <c r="E514" i="1"/>
  <c r="H514" i="1" s="1"/>
  <c r="E516" i="1"/>
  <c r="H516" i="1" s="1"/>
  <c r="E1386" i="1"/>
  <c r="H1386" i="1" s="1"/>
  <c r="E1385" i="1"/>
  <c r="H1385" i="1" s="1"/>
  <c r="E14" i="1"/>
  <c r="H14" i="1" s="1"/>
  <c r="E1092" i="1"/>
  <c r="H1092" i="1" s="1"/>
  <c r="E1396" i="1"/>
  <c r="H1396" i="1" s="1"/>
  <c r="E28" i="1"/>
  <c r="H28" i="1" s="1"/>
  <c r="E1408" i="1"/>
  <c r="H1408" i="1" s="1"/>
  <c r="E1778" i="1"/>
  <c r="E2071" i="1"/>
  <c r="H2071" i="1" s="1"/>
  <c r="E50" i="1"/>
  <c r="H50" i="1" s="1"/>
  <c r="E52" i="1"/>
  <c r="H52" i="1" s="1"/>
  <c r="E78" i="1"/>
  <c r="H78" i="1" s="1"/>
  <c r="E51" i="1"/>
  <c r="H51" i="1" s="1"/>
  <c r="E53" i="1"/>
  <c r="H53" i="1" s="1"/>
  <c r="E77" i="1"/>
  <c r="E591" i="1"/>
  <c r="H591" i="1" s="1"/>
  <c r="E621" i="1"/>
  <c r="H621" i="1" s="1"/>
  <c r="E623" i="1"/>
  <c r="H623" i="1" s="1"/>
  <c r="E590" i="1"/>
  <c r="H590" i="1" s="1"/>
  <c r="E622" i="1"/>
  <c r="H622" i="1" s="1"/>
  <c r="E624" i="1"/>
  <c r="H624" i="1" s="1"/>
  <c r="E872" i="1"/>
  <c r="H872" i="1" s="1"/>
  <c r="E874" i="1"/>
  <c r="H874" i="1" s="1"/>
  <c r="E912" i="1"/>
  <c r="H912" i="1" s="1"/>
  <c r="E873" i="1"/>
  <c r="H873" i="1" s="1"/>
  <c r="E875" i="1"/>
  <c r="H875" i="1" s="1"/>
  <c r="E1120" i="1"/>
  <c r="H1120" i="1" s="1"/>
  <c r="E1122" i="1"/>
  <c r="H1122" i="1" s="1"/>
  <c r="E1121" i="1"/>
  <c r="H1121" i="1" s="1"/>
  <c r="E1438" i="1"/>
  <c r="H1438" i="1" s="1"/>
  <c r="E1490" i="1"/>
  <c r="H1490" i="1" s="1"/>
  <c r="E1437" i="1"/>
  <c r="H1437" i="1" s="1"/>
  <c r="E2126" i="1"/>
  <c r="H2126" i="1" s="1"/>
  <c r="E1641" i="1"/>
  <c r="H1641" i="1" s="1"/>
  <c r="E1701" i="1"/>
  <c r="H1701" i="1" s="1"/>
  <c r="E1789" i="1"/>
  <c r="H1789" i="1" s="1"/>
  <c r="E1913" i="1"/>
  <c r="H1913" i="1" s="1"/>
  <c r="E2081" i="1"/>
  <c r="H2081" i="1" s="1"/>
  <c r="E66" i="1"/>
  <c r="H66" i="1" s="1"/>
  <c r="E88" i="1"/>
  <c r="H88" i="1" s="1"/>
  <c r="E67" i="1"/>
  <c r="H67" i="1" s="1"/>
  <c r="E87" i="1"/>
  <c r="H87" i="1" s="1"/>
  <c r="E89" i="1"/>
  <c r="H89" i="1" s="1"/>
  <c r="E649" i="1"/>
  <c r="H649" i="1" s="1"/>
  <c r="E651" i="1"/>
  <c r="H651" i="1" s="1"/>
  <c r="E650" i="1"/>
  <c r="H650" i="1" s="1"/>
  <c r="E896" i="1"/>
  <c r="H896" i="1" s="1"/>
  <c r="E895" i="1"/>
  <c r="H895" i="1" s="1"/>
  <c r="E1158" i="1"/>
  <c r="H1158" i="1" s="1"/>
  <c r="E1157" i="1"/>
  <c r="H1157" i="1" s="1"/>
  <c r="E1159" i="1"/>
  <c r="H1159" i="1" s="1"/>
  <c r="E1460" i="1"/>
  <c r="H1460" i="1" s="1"/>
  <c r="E1462" i="1"/>
  <c r="H1462" i="1" s="1"/>
  <c r="E1461" i="1"/>
  <c r="H1461" i="1" s="1"/>
  <c r="E1463" i="1"/>
  <c r="H1463" i="1" s="1"/>
  <c r="E1501" i="1"/>
  <c r="H1501" i="1" s="1"/>
  <c r="E1614" i="1"/>
  <c r="H1614" i="1" s="1"/>
  <c r="E1710" i="1"/>
  <c r="H1710" i="1" s="1"/>
  <c r="E1712" i="1"/>
  <c r="H1712" i="1" s="1"/>
  <c r="E1808" i="1"/>
  <c r="H1808" i="1" s="1"/>
  <c r="E1938" i="1"/>
  <c r="H1938" i="1" s="1"/>
  <c r="E2090" i="1"/>
  <c r="H2090" i="1" s="1"/>
  <c r="E2092" i="1"/>
  <c r="H2092" i="1" s="1"/>
  <c r="E1613" i="1"/>
  <c r="H1613" i="1" s="1"/>
  <c r="E1615" i="1"/>
  <c r="H1615" i="1" s="1"/>
  <c r="E1643" i="1"/>
  <c r="H1643" i="1" s="1"/>
  <c r="E1711" i="1"/>
  <c r="H1711" i="1" s="1"/>
  <c r="E1807" i="1"/>
  <c r="H1807" i="1" s="1"/>
  <c r="E1939" i="1"/>
  <c r="H1939" i="1" s="1"/>
  <c r="E2091" i="1"/>
  <c r="H2091" i="1" s="1"/>
  <c r="E713" i="1"/>
  <c r="H713" i="1" s="1"/>
  <c r="E230" i="1"/>
  <c r="H230" i="1" s="1"/>
  <c r="E232" i="1"/>
  <c r="H232" i="1" s="1"/>
  <c r="E234" i="1"/>
  <c r="H234" i="1" s="1"/>
  <c r="E236" i="1"/>
  <c r="H236" i="1" s="1"/>
  <c r="E338" i="1"/>
  <c r="H338" i="1" s="1"/>
  <c r="E229" i="1"/>
  <c r="H229" i="1" s="1"/>
  <c r="E231" i="1"/>
  <c r="H231" i="1" s="1"/>
  <c r="E233" i="1"/>
  <c r="H233" i="1" s="1"/>
  <c r="E235" i="1"/>
  <c r="H235" i="1" s="1"/>
  <c r="E237" i="1"/>
  <c r="H237" i="1" s="1"/>
  <c r="E249" i="1"/>
  <c r="E337" i="1"/>
  <c r="E171" i="1"/>
  <c r="E447" i="1"/>
  <c r="H447" i="1" s="1"/>
  <c r="E446" i="1"/>
  <c r="H446" i="1" s="1"/>
  <c r="E1010" i="1"/>
  <c r="H1010" i="1" s="1"/>
  <c r="E787" i="1"/>
  <c r="H787" i="1" s="1"/>
  <c r="E1208" i="1"/>
  <c r="H1208" i="1" s="1"/>
  <c r="E1240" i="1"/>
  <c r="H1240" i="1" s="1"/>
  <c r="E1242" i="1"/>
  <c r="H1242" i="1" s="1"/>
  <c r="E1306" i="1"/>
  <c r="H1306" i="1" s="1"/>
  <c r="E1362" i="1"/>
  <c r="H1362" i="1" s="1"/>
  <c r="E1364" i="1"/>
  <c r="H1364" i="1" s="1"/>
  <c r="E1241" i="1"/>
  <c r="H1241" i="1" s="1"/>
  <c r="E1243" i="1"/>
  <c r="H1243" i="1" s="1"/>
  <c r="E1363" i="1"/>
  <c r="H1363" i="1" s="1"/>
  <c r="E1365" i="1"/>
  <c r="H1365" i="1" s="1"/>
  <c r="E1600" i="1"/>
  <c r="H1600" i="1" s="1"/>
  <c r="E1638" i="1"/>
  <c r="H1638" i="1" s="1"/>
  <c r="E1996" i="1"/>
  <c r="H1996" i="1" s="1"/>
  <c r="E1601" i="1"/>
  <c r="H1601" i="1" s="1"/>
  <c r="E21" i="1"/>
  <c r="H21" i="1" s="1"/>
  <c r="E549" i="1"/>
  <c r="H549" i="1" s="1"/>
  <c r="E551" i="1"/>
  <c r="H551" i="1" s="1"/>
  <c r="E548" i="1"/>
  <c r="H548" i="1" s="1"/>
  <c r="E550" i="1"/>
  <c r="H550" i="1" s="1"/>
  <c r="E552" i="1"/>
  <c r="H552" i="1" s="1"/>
  <c r="E1096" i="1"/>
  <c r="H1096" i="1" s="1"/>
  <c r="E1400" i="1"/>
  <c r="H1400" i="1" s="1"/>
  <c r="E1687" i="1"/>
  <c r="H1687" i="1" s="1"/>
  <c r="E660" i="1"/>
  <c r="H660" i="1" s="1"/>
  <c r="E1132" i="1"/>
  <c r="H1132" i="1" s="1"/>
  <c r="E1134" i="1"/>
  <c r="H1134" i="1" s="1"/>
  <c r="E1133" i="1"/>
  <c r="H1133" i="1" s="1"/>
  <c r="E2004" i="1"/>
  <c r="H2004" i="1" s="1"/>
  <c r="E512" i="1"/>
  <c r="H512" i="1" s="1"/>
  <c r="E534" i="1"/>
  <c r="H534" i="1" s="1"/>
  <c r="E1900" i="1"/>
  <c r="E48" i="1"/>
  <c r="H48" i="1" s="1"/>
  <c r="E47" i="1"/>
  <c r="H47" i="1" s="1"/>
  <c r="E49" i="1"/>
  <c r="H49" i="1" s="1"/>
  <c r="E589" i="1"/>
  <c r="H589" i="1" s="1"/>
  <c r="E615" i="1"/>
  <c r="H615" i="1" s="1"/>
  <c r="E617" i="1"/>
  <c r="H617" i="1" s="1"/>
  <c r="E619" i="1"/>
  <c r="H619" i="1" s="1"/>
  <c r="E588" i="1"/>
  <c r="H588" i="1" s="1"/>
  <c r="E616" i="1"/>
  <c r="H616" i="1" s="1"/>
  <c r="E618" i="1"/>
  <c r="H618" i="1" s="1"/>
  <c r="E620" i="1"/>
  <c r="H620" i="1" s="1"/>
  <c r="E868" i="1"/>
  <c r="H868" i="1" s="1"/>
  <c r="E870" i="1"/>
  <c r="H870" i="1" s="1"/>
  <c r="E910" i="1"/>
  <c r="E869" i="1"/>
  <c r="H869" i="1" s="1"/>
  <c r="E871" i="1"/>
  <c r="H871" i="1" s="1"/>
  <c r="E911" i="1"/>
  <c r="H911" i="1" s="1"/>
  <c r="E1118" i="1"/>
  <c r="H1118" i="1" s="1"/>
  <c r="E1146" i="1"/>
  <c r="H1146" i="1" s="1"/>
  <c r="E1119" i="1"/>
  <c r="H1119" i="1" s="1"/>
  <c r="E1436" i="1"/>
  <c r="H1436" i="1" s="1"/>
  <c r="E1435" i="1"/>
  <c r="H1435" i="1" s="1"/>
  <c r="E1489" i="1"/>
  <c r="H1489" i="1" s="1"/>
  <c r="E1610" i="1"/>
  <c r="E1698" i="1"/>
  <c r="H1698" i="1" s="1"/>
  <c r="E1700" i="1"/>
  <c r="H1700" i="1" s="1"/>
  <c r="E1782" i="1"/>
  <c r="H1782" i="1" s="1"/>
  <c r="E1784" i="1"/>
  <c r="H1784" i="1" s="1"/>
  <c r="E1786" i="1"/>
  <c r="H1786" i="1" s="1"/>
  <c r="E1910" i="1"/>
  <c r="H1910" i="1" s="1"/>
  <c r="E1912" i="1"/>
  <c r="H1912" i="1" s="1"/>
  <c r="E2080" i="1"/>
  <c r="H2080" i="1" s="1"/>
  <c r="E1699" i="1"/>
  <c r="H1699" i="1" s="1"/>
  <c r="E1783" i="1"/>
  <c r="H1783" i="1" s="1"/>
  <c r="E1785" i="1"/>
  <c r="H1785" i="1" s="1"/>
  <c r="E1787" i="1"/>
  <c r="H1787" i="1" s="1"/>
  <c r="E1911" i="1"/>
  <c r="H1911" i="1" s="1"/>
  <c r="E2079" i="1"/>
  <c r="H2079" i="1" s="1"/>
  <c r="E2125" i="1"/>
  <c r="H2125" i="1" s="1"/>
  <c r="E82" i="1"/>
  <c r="H82" i="1" s="1"/>
  <c r="E891" i="1"/>
  <c r="H891" i="1" s="1"/>
  <c r="E1802" i="1"/>
  <c r="H1802" i="1" s="1"/>
  <c r="E1803" i="1"/>
  <c r="H1803" i="1" s="1"/>
  <c r="E1935" i="1"/>
  <c r="H1935" i="1" s="1"/>
  <c r="E2089" i="1"/>
  <c r="H2089" i="1" s="1"/>
  <c r="E76" i="1"/>
  <c r="E118" i="1"/>
  <c r="H118" i="1" s="1"/>
  <c r="E117" i="1"/>
  <c r="H117" i="1" s="1"/>
  <c r="E119" i="1"/>
  <c r="H119" i="1" s="1"/>
  <c r="E671" i="1"/>
  <c r="H671" i="1" s="1"/>
  <c r="E704" i="1"/>
  <c r="H704" i="1" s="1"/>
  <c r="E934" i="1"/>
  <c r="H934" i="1" s="1"/>
  <c r="E936" i="1"/>
  <c r="H936" i="1" s="1"/>
  <c r="E935" i="1"/>
  <c r="H935" i="1" s="1"/>
  <c r="E937" i="1"/>
  <c r="H937" i="1" s="1"/>
  <c r="E979" i="1"/>
  <c r="E1180" i="1"/>
  <c r="H1180" i="1" s="1"/>
  <c r="E1181" i="1"/>
  <c r="H1181" i="1" s="1"/>
  <c r="E1270" i="1"/>
  <c r="E1662" i="1"/>
  <c r="H1662" i="1" s="1"/>
  <c r="E1838" i="1"/>
  <c r="H1838" i="1" s="1"/>
  <c r="E1880" i="1"/>
  <c r="H1880" i="1" s="1"/>
  <c r="E1970" i="1"/>
  <c r="H1970" i="1" s="1"/>
  <c r="E2132" i="1"/>
  <c r="H2132" i="1" s="1"/>
  <c r="E1621" i="1"/>
  <c r="H1621" i="1" s="1"/>
  <c r="E1647" i="1"/>
  <c r="H1647" i="1" s="1"/>
  <c r="E1737" i="1"/>
  <c r="H1737" i="1" s="1"/>
  <c r="E1837" i="1"/>
  <c r="H1837" i="1" s="1"/>
  <c r="E2017" i="1"/>
  <c r="H2017" i="1" s="1"/>
  <c r="E2133" i="1"/>
  <c r="H2133" i="1" s="1"/>
  <c r="E168" i="1"/>
  <c r="H168" i="1" s="1"/>
  <c r="E208" i="1"/>
  <c r="H208" i="1" s="1"/>
  <c r="E210" i="1"/>
  <c r="H210" i="1" s="1"/>
  <c r="E212" i="1"/>
  <c r="H212" i="1" s="1"/>
  <c r="E214" i="1"/>
  <c r="H214" i="1" s="1"/>
  <c r="E216" i="1"/>
  <c r="H216" i="1" s="1"/>
  <c r="E207" i="1"/>
  <c r="H207" i="1" s="1"/>
  <c r="E209" i="1"/>
  <c r="H209" i="1" s="1"/>
  <c r="E211" i="1"/>
  <c r="H211" i="1" s="1"/>
  <c r="E213" i="1"/>
  <c r="H213" i="1" s="1"/>
  <c r="E215" i="1"/>
  <c r="H215" i="1" s="1"/>
  <c r="E217" i="1"/>
  <c r="H217" i="1" s="1"/>
  <c r="E395" i="1"/>
  <c r="E445" i="1"/>
  <c r="E1025" i="1"/>
  <c r="E1230" i="1"/>
  <c r="H1230" i="1" s="1"/>
  <c r="E1288" i="1"/>
  <c r="H1288" i="1" s="1"/>
  <c r="E1352" i="1"/>
  <c r="H1352" i="1" s="1"/>
  <c r="E1354" i="1"/>
  <c r="H1354" i="1" s="1"/>
  <c r="E1229" i="1"/>
  <c r="H1229" i="1" s="1"/>
  <c r="E1231" i="1"/>
  <c r="H1231" i="1" s="1"/>
  <c r="E1289" i="1"/>
  <c r="H1289" i="1" s="1"/>
  <c r="E1353" i="1"/>
  <c r="H1353" i="1" s="1"/>
  <c r="E1355" i="1"/>
  <c r="H1355" i="1" s="1"/>
  <c r="E1992" i="1"/>
  <c r="H1992" i="1" s="1"/>
  <c r="E1673" i="1"/>
  <c r="H1673" i="1" s="1"/>
  <c r="E1899" i="1"/>
  <c r="E2163" i="1"/>
  <c r="H2163" i="1" s="1"/>
  <c r="E513" i="1"/>
  <c r="H513" i="1" s="1"/>
  <c r="E1080" i="1"/>
  <c r="H1080" i="1" s="1"/>
  <c r="E3" i="1"/>
  <c r="H3" i="1" s="1"/>
  <c r="E1147" i="1"/>
  <c r="H1147" i="1" s="1"/>
  <c r="E1788" i="1"/>
  <c r="H1788" i="1" s="1"/>
  <c r="E170" i="1"/>
  <c r="H170" i="1" s="1"/>
  <c r="E169" i="1"/>
  <c r="H169" i="1" s="1"/>
  <c r="E218" i="1"/>
  <c r="H218" i="1" s="1"/>
  <c r="E220" i="1"/>
  <c r="H220" i="1" s="1"/>
  <c r="E222" i="1"/>
  <c r="H222" i="1" s="1"/>
  <c r="E224" i="1"/>
  <c r="H224" i="1" s="1"/>
  <c r="E226" i="1"/>
  <c r="H226" i="1" s="1"/>
  <c r="E228" i="1"/>
  <c r="H228" i="1" s="1"/>
  <c r="E219" i="1"/>
  <c r="H219" i="1" s="1"/>
  <c r="E221" i="1"/>
  <c r="H221" i="1" s="1"/>
  <c r="E223" i="1"/>
  <c r="H223" i="1" s="1"/>
  <c r="E225" i="1"/>
  <c r="H225" i="1" s="1"/>
  <c r="E227" i="1"/>
  <c r="H227" i="1" s="1"/>
  <c r="E397" i="1"/>
  <c r="H397" i="1" s="1"/>
  <c r="E399" i="1"/>
  <c r="H399" i="1" s="1"/>
  <c r="E691" i="1"/>
  <c r="H691" i="1" s="1"/>
  <c r="E693" i="1"/>
  <c r="H693" i="1" s="1"/>
  <c r="E396" i="1"/>
  <c r="H396" i="1" s="1"/>
  <c r="E398" i="1"/>
  <c r="H398" i="1" s="1"/>
  <c r="E742" i="1"/>
  <c r="H742" i="1" s="1"/>
  <c r="E784" i="1"/>
  <c r="H784" i="1" s="1"/>
  <c r="E786" i="1"/>
  <c r="H786" i="1" s="1"/>
  <c r="E972" i="1"/>
  <c r="H972" i="1" s="1"/>
  <c r="E974" i="1"/>
  <c r="H974" i="1" s="1"/>
  <c r="E1002" i="1"/>
  <c r="H1002" i="1" s="1"/>
  <c r="E1004" i="1"/>
  <c r="H1004" i="1" s="1"/>
  <c r="E1006" i="1"/>
  <c r="H1006" i="1" s="1"/>
  <c r="E1008" i="1"/>
  <c r="H1008" i="1" s="1"/>
  <c r="E1026" i="1"/>
  <c r="H1026" i="1" s="1"/>
  <c r="E692" i="1"/>
  <c r="H692" i="1" s="1"/>
  <c r="E741" i="1"/>
  <c r="H741" i="1" s="1"/>
  <c r="E785" i="1"/>
  <c r="H785" i="1" s="1"/>
  <c r="E909" i="1"/>
  <c r="E973" i="1"/>
  <c r="H973" i="1" s="1"/>
  <c r="E975" i="1"/>
  <c r="H975" i="1" s="1"/>
  <c r="E1001" i="1"/>
  <c r="H1001" i="1" s="1"/>
  <c r="E1003" i="1"/>
  <c r="H1003" i="1" s="1"/>
  <c r="E1005" i="1"/>
  <c r="H1005" i="1" s="1"/>
  <c r="E1007" i="1"/>
  <c r="H1007" i="1" s="1"/>
  <c r="E1009" i="1"/>
  <c r="H1009" i="1" s="1"/>
  <c r="E1068" i="1"/>
  <c r="H1068" i="1" s="1"/>
  <c r="E1035" i="1"/>
  <c r="H1035" i="1" s="1"/>
  <c r="E1051" i="1"/>
  <c r="H1051" i="1" s="1"/>
  <c r="E1067" i="1"/>
  <c r="H1067" i="1" s="1"/>
  <c r="E1069" i="1"/>
  <c r="H1069" i="1" s="1"/>
  <c r="E1207" i="1"/>
  <c r="H1207" i="1" s="1"/>
  <c r="E1232" i="1"/>
  <c r="H1232" i="1" s="1"/>
  <c r="E1234" i="1"/>
  <c r="H1234" i="1" s="1"/>
  <c r="E1236" i="1"/>
  <c r="H1236" i="1" s="1"/>
  <c r="E1238" i="1"/>
  <c r="H1238" i="1" s="1"/>
  <c r="E1290" i="1"/>
  <c r="H1290" i="1" s="1"/>
  <c r="E1292" i="1"/>
  <c r="H1292" i="1" s="1"/>
  <c r="E1294" i="1"/>
  <c r="H1294" i="1" s="1"/>
  <c r="E1296" i="1"/>
  <c r="H1296" i="1" s="1"/>
  <c r="E1298" i="1"/>
  <c r="H1298" i="1" s="1"/>
  <c r="E1300" i="1"/>
  <c r="H1300" i="1" s="1"/>
  <c r="E1302" i="1"/>
  <c r="H1302" i="1" s="1"/>
  <c r="E1304" i="1"/>
  <c r="H1304" i="1" s="1"/>
  <c r="E1356" i="1"/>
  <c r="H1356" i="1" s="1"/>
  <c r="E1358" i="1"/>
  <c r="H1358" i="1" s="1"/>
  <c r="E1360" i="1"/>
  <c r="H1360" i="1" s="1"/>
  <c r="E1233" i="1"/>
  <c r="H1233" i="1" s="1"/>
  <c r="E1235" i="1"/>
  <c r="H1235" i="1" s="1"/>
  <c r="E1237" i="1"/>
  <c r="H1237" i="1" s="1"/>
  <c r="E1239" i="1"/>
  <c r="H1239" i="1" s="1"/>
  <c r="E1291" i="1"/>
  <c r="H1291" i="1" s="1"/>
  <c r="E1293" i="1"/>
  <c r="H1293" i="1" s="1"/>
  <c r="E1295" i="1"/>
  <c r="H1295" i="1" s="1"/>
  <c r="E1297" i="1"/>
  <c r="H1297" i="1" s="1"/>
  <c r="E1299" i="1"/>
  <c r="H1299" i="1" s="1"/>
  <c r="E1301" i="1"/>
  <c r="H1301" i="1" s="1"/>
  <c r="E1303" i="1"/>
  <c r="H1303" i="1" s="1"/>
  <c r="E1305" i="1"/>
  <c r="H1305" i="1" s="1"/>
  <c r="E1357" i="1"/>
  <c r="H1357" i="1" s="1"/>
  <c r="E1359" i="1"/>
  <c r="H1359" i="1" s="1"/>
  <c r="E1361" i="1"/>
  <c r="H1361" i="1" s="1"/>
  <c r="E1582" i="1"/>
  <c r="H1582" i="1" s="1"/>
  <c r="E1594" i="1"/>
  <c r="H1594" i="1" s="1"/>
  <c r="E1596" i="1"/>
  <c r="H1596" i="1" s="1"/>
  <c r="E1598" i="1"/>
  <c r="H1598" i="1" s="1"/>
  <c r="E1636" i="1"/>
  <c r="H1636" i="1" s="1"/>
  <c r="E1674" i="1"/>
  <c r="H1674" i="1" s="1"/>
  <c r="E1770" i="1"/>
  <c r="H1770" i="1" s="1"/>
  <c r="E1772" i="1"/>
  <c r="H1772" i="1" s="1"/>
  <c r="E1774" i="1"/>
  <c r="H1774" i="1" s="1"/>
  <c r="E1994" i="1"/>
  <c r="H1994" i="1" s="1"/>
  <c r="E2054" i="1"/>
  <c r="H2054" i="1" s="1"/>
  <c r="E2056" i="1"/>
  <c r="H2056" i="1" s="1"/>
  <c r="E2058" i="1"/>
  <c r="H2058" i="1" s="1"/>
  <c r="E2060" i="1"/>
  <c r="H2060" i="1" s="1"/>
  <c r="E2116" i="1"/>
  <c r="H2116" i="1" s="1"/>
  <c r="E2164" i="1"/>
  <c r="H2164" i="1" s="1"/>
  <c r="E1581" i="1"/>
  <c r="H1581" i="1" s="1"/>
  <c r="E1583" i="1"/>
  <c r="E1593" i="1"/>
  <c r="H1593" i="1" s="1"/>
  <c r="E1595" i="1"/>
  <c r="H1595" i="1" s="1"/>
  <c r="E1597" i="1"/>
  <c r="H1597" i="1" s="1"/>
  <c r="E1599" i="1"/>
  <c r="H1599" i="1" s="1"/>
  <c r="E1637" i="1"/>
  <c r="H1637" i="1" s="1"/>
  <c r="E1675" i="1"/>
  <c r="H1675" i="1" s="1"/>
  <c r="E1771" i="1"/>
  <c r="H1771" i="1" s="1"/>
  <c r="E1773" i="1"/>
  <c r="H1773" i="1" s="1"/>
  <c r="E1993" i="1"/>
  <c r="H1993" i="1" s="1"/>
  <c r="E1995" i="1"/>
  <c r="H1995" i="1" s="1"/>
  <c r="E2055" i="1"/>
  <c r="H2055" i="1" s="1"/>
  <c r="E2057" i="1"/>
  <c r="H2057" i="1" s="1"/>
  <c r="E2059" i="1"/>
  <c r="H2059" i="1" s="1"/>
  <c r="E2061" i="1"/>
  <c r="H2061" i="1" s="1"/>
  <c r="E2165" i="1"/>
  <c r="H2165" i="1" s="1"/>
  <c r="E511" i="1"/>
  <c r="H511" i="1" s="1"/>
  <c r="E46" i="1"/>
  <c r="H46" i="1" s="1"/>
  <c r="E45" i="1"/>
  <c r="H45" i="1" s="1"/>
  <c r="E614" i="1"/>
  <c r="H614" i="1" s="1"/>
  <c r="E1144" i="1"/>
  <c r="H1144" i="1" s="1"/>
  <c r="E1145" i="1"/>
  <c r="H1145" i="1" s="1"/>
  <c r="E1488" i="1"/>
  <c r="H1488" i="1" s="1"/>
  <c r="E1780" i="1"/>
  <c r="H1780" i="1" s="1"/>
  <c r="E2078" i="1"/>
  <c r="H2078" i="1" s="1"/>
  <c r="E2124" i="1"/>
  <c r="H2124" i="1" s="1"/>
  <c r="E1781" i="1"/>
  <c r="H1781" i="1" s="1"/>
  <c r="E164" i="1"/>
  <c r="H164" i="1" s="1"/>
  <c r="E166" i="1"/>
  <c r="H166" i="1" s="1"/>
  <c r="E163" i="1"/>
  <c r="H163" i="1" s="1"/>
  <c r="E165" i="1"/>
  <c r="H165" i="1" s="1"/>
  <c r="E167" i="1"/>
  <c r="H167" i="1" s="1"/>
  <c r="E194" i="1"/>
  <c r="H194" i="1" s="1"/>
  <c r="E196" i="1"/>
  <c r="H196" i="1" s="1"/>
  <c r="E198" i="1"/>
  <c r="H198" i="1" s="1"/>
  <c r="E200" i="1"/>
  <c r="H200" i="1" s="1"/>
  <c r="E202" i="1"/>
  <c r="H202" i="1" s="1"/>
  <c r="E204" i="1"/>
  <c r="H204" i="1" s="1"/>
  <c r="E206" i="1"/>
  <c r="H206" i="1" s="1"/>
  <c r="E195" i="1"/>
  <c r="H195" i="1" s="1"/>
  <c r="E197" i="1"/>
  <c r="H197" i="1" s="1"/>
  <c r="E199" i="1"/>
  <c r="H199" i="1" s="1"/>
  <c r="E201" i="1"/>
  <c r="H201" i="1" s="1"/>
  <c r="E203" i="1"/>
  <c r="H203" i="1" s="1"/>
  <c r="E205" i="1"/>
  <c r="H205" i="1" s="1"/>
  <c r="E687" i="1"/>
  <c r="H687" i="1" s="1"/>
  <c r="E689" i="1"/>
  <c r="H689" i="1" s="1"/>
  <c r="E686" i="1"/>
  <c r="H686" i="1" s="1"/>
  <c r="E732" i="1"/>
  <c r="H732" i="1" s="1"/>
  <c r="E734" i="1"/>
  <c r="H734" i="1" s="1"/>
  <c r="E736" i="1"/>
  <c r="H736" i="1" s="1"/>
  <c r="E738" i="1"/>
  <c r="H738" i="1" s="1"/>
  <c r="E740" i="1"/>
  <c r="H740" i="1" s="1"/>
  <c r="E776" i="1"/>
  <c r="H776" i="1" s="1"/>
  <c r="E778" i="1"/>
  <c r="H778" i="1" s="1"/>
  <c r="E780" i="1"/>
  <c r="H780" i="1" s="1"/>
  <c r="E782" i="1"/>
  <c r="H782" i="1" s="1"/>
  <c r="E968" i="1"/>
  <c r="H968" i="1" s="1"/>
  <c r="E970" i="1"/>
  <c r="H970" i="1" s="1"/>
  <c r="E1000" i="1"/>
  <c r="H1000" i="1" s="1"/>
  <c r="E1034" i="1"/>
  <c r="E690" i="1"/>
  <c r="H690" i="1" s="1"/>
  <c r="E731" i="1"/>
  <c r="H731" i="1" s="1"/>
  <c r="E733" i="1"/>
  <c r="H733" i="1" s="1"/>
  <c r="E735" i="1"/>
  <c r="H735" i="1" s="1"/>
  <c r="E737" i="1"/>
  <c r="H737" i="1" s="1"/>
  <c r="E739" i="1"/>
  <c r="H739" i="1" s="1"/>
  <c r="E777" i="1"/>
  <c r="H777" i="1" s="1"/>
  <c r="E779" i="1"/>
  <c r="H779" i="1" s="1"/>
  <c r="E781" i="1"/>
  <c r="H781" i="1" s="1"/>
  <c r="E783" i="1"/>
  <c r="H783" i="1" s="1"/>
  <c r="E969" i="1"/>
  <c r="H969" i="1" s="1"/>
  <c r="E971" i="1"/>
  <c r="H971" i="1" s="1"/>
  <c r="E999" i="1"/>
  <c r="H999" i="1" s="1"/>
  <c r="E688" i="1"/>
  <c r="H688" i="1" s="1"/>
  <c r="E1050" i="1"/>
  <c r="H1050" i="1" s="1"/>
  <c r="E1206" i="1"/>
  <c r="H1206" i="1" s="1"/>
  <c r="E1049" i="1"/>
  <c r="H1049" i="1" s="1"/>
  <c r="E1205" i="1"/>
  <c r="H1205" i="1" s="1"/>
  <c r="E1226" i="1"/>
  <c r="H1226" i="1" s="1"/>
  <c r="E1228" i="1"/>
  <c r="H1228" i="1" s="1"/>
  <c r="E1282" i="1"/>
  <c r="H1282" i="1" s="1"/>
  <c r="E1284" i="1"/>
  <c r="H1284" i="1" s="1"/>
  <c r="E1286" i="1"/>
  <c r="H1286" i="1" s="1"/>
  <c r="E1350" i="1"/>
  <c r="H1350" i="1" s="1"/>
  <c r="E1227" i="1"/>
  <c r="H1227" i="1" s="1"/>
  <c r="E1283" i="1"/>
  <c r="H1283" i="1" s="1"/>
  <c r="E1285" i="1"/>
  <c r="H1285" i="1" s="1"/>
  <c r="E1287" i="1"/>
  <c r="H1287" i="1" s="1"/>
  <c r="E1349" i="1"/>
  <c r="H1349" i="1" s="1"/>
  <c r="E1351" i="1"/>
  <c r="H1351" i="1" s="1"/>
  <c r="E1590" i="1"/>
  <c r="H1590" i="1" s="1"/>
  <c r="E1592" i="1"/>
  <c r="H1592" i="1" s="1"/>
  <c r="E1634" i="1"/>
  <c r="H1634" i="1" s="1"/>
  <c r="E1670" i="1"/>
  <c r="H1670" i="1" s="1"/>
  <c r="E1672" i="1"/>
  <c r="H1672" i="1" s="1"/>
  <c r="E1768" i="1"/>
  <c r="H1768" i="1" s="1"/>
  <c r="E1852" i="1"/>
  <c r="H1852" i="1" s="1"/>
  <c r="E1990" i="1"/>
  <c r="H1990" i="1" s="1"/>
  <c r="E2046" i="1"/>
  <c r="H2046" i="1" s="1"/>
  <c r="E2048" i="1"/>
  <c r="H2048" i="1" s="1"/>
  <c r="E2050" i="1"/>
  <c r="H2050" i="1" s="1"/>
  <c r="E2052" i="1"/>
  <c r="H2052" i="1" s="1"/>
  <c r="E1591" i="1"/>
  <c r="H1591" i="1" s="1"/>
  <c r="E1635" i="1"/>
  <c r="H1635" i="1" s="1"/>
  <c r="E1671" i="1"/>
  <c r="H1671" i="1" s="1"/>
  <c r="E1769" i="1"/>
  <c r="H1769" i="1" s="1"/>
  <c r="E1853" i="1"/>
  <c r="H1853" i="1" s="1"/>
  <c r="E1991" i="1"/>
  <c r="H1991" i="1" s="1"/>
  <c r="E2045" i="1"/>
  <c r="H2045" i="1" s="1"/>
  <c r="E2047" i="1"/>
  <c r="H2047" i="1" s="1"/>
  <c r="E2049" i="1"/>
  <c r="H2049" i="1" s="1"/>
  <c r="E2051" i="1"/>
  <c r="H2051" i="1" s="1"/>
  <c r="E2053" i="1"/>
  <c r="H2053" i="1" s="1"/>
  <c r="E1078" i="1"/>
  <c r="E44" i="1"/>
  <c r="H44" i="1" s="1"/>
  <c r="E43" i="1"/>
  <c r="H43" i="1" s="1"/>
  <c r="E587" i="1"/>
  <c r="H587" i="1" s="1"/>
  <c r="E609" i="1"/>
  <c r="H609" i="1" s="1"/>
  <c r="E611" i="1"/>
  <c r="H611" i="1" s="1"/>
  <c r="E586" i="1"/>
  <c r="H586" i="1" s="1"/>
  <c r="E608" i="1"/>
  <c r="H608" i="1" s="1"/>
  <c r="E610" i="1"/>
  <c r="H610" i="1" s="1"/>
  <c r="E866" i="1"/>
  <c r="H866" i="1" s="1"/>
  <c r="E867" i="1"/>
  <c r="H867" i="1" s="1"/>
  <c r="E1116" i="1"/>
  <c r="H1116" i="1" s="1"/>
  <c r="E1115" i="1"/>
  <c r="H1115" i="1" s="1"/>
  <c r="E1117" i="1"/>
  <c r="H1117" i="1" s="1"/>
  <c r="E1143" i="1"/>
  <c r="E1430" i="1"/>
  <c r="H1430" i="1" s="1"/>
  <c r="E1432" i="1"/>
  <c r="H1432" i="1" s="1"/>
  <c r="E1434" i="1"/>
  <c r="H1434" i="1" s="1"/>
  <c r="E1429" i="1"/>
  <c r="H1429" i="1" s="1"/>
  <c r="E1431" i="1"/>
  <c r="H1431" i="1" s="1"/>
  <c r="E1433" i="1"/>
  <c r="H1433" i="1" s="1"/>
  <c r="E1487" i="1"/>
  <c r="H1487" i="1" s="1"/>
  <c r="E1908" i="1"/>
  <c r="H1908" i="1" s="1"/>
  <c r="E1907" i="1"/>
  <c r="H1907" i="1" s="1"/>
  <c r="E1909" i="1"/>
  <c r="H1909" i="1" s="1"/>
  <c r="E2077" i="1"/>
  <c r="H2077" i="1" s="1"/>
  <c r="E1792" i="1"/>
  <c r="H1792" i="1" s="1"/>
  <c r="E1793" i="1"/>
  <c r="H1793" i="1" s="1"/>
  <c r="E1084" i="1"/>
  <c r="H1084" i="1" s="1"/>
  <c r="E1855" i="1"/>
  <c r="E38" i="1"/>
  <c r="H38" i="1" s="1"/>
  <c r="E37" i="1"/>
  <c r="H37" i="1" s="1"/>
  <c r="E579" i="1"/>
  <c r="H579" i="1" s="1"/>
  <c r="E604" i="1"/>
  <c r="H604" i="1" s="1"/>
  <c r="E848" i="1"/>
  <c r="H848" i="1" s="1"/>
  <c r="E850" i="1"/>
  <c r="H850" i="1" s="1"/>
  <c r="E852" i="1"/>
  <c r="H852" i="1" s="1"/>
  <c r="E849" i="1"/>
  <c r="H849" i="1" s="1"/>
  <c r="E851" i="1"/>
  <c r="H851" i="1" s="1"/>
  <c r="E1109" i="1"/>
  <c r="H1109" i="1" s="1"/>
  <c r="E1486" i="1"/>
  <c r="H1486" i="1" s="1"/>
  <c r="E1425" i="1"/>
  <c r="H1425" i="1" s="1"/>
  <c r="E1485" i="1"/>
  <c r="H1485" i="1" s="1"/>
  <c r="E1640" i="1"/>
  <c r="E1694" i="1"/>
  <c r="H1694" i="1" s="1"/>
  <c r="E1695" i="1"/>
  <c r="H1695" i="1" s="1"/>
  <c r="E1779" i="1"/>
  <c r="H1779" i="1" s="1"/>
  <c r="E665" i="1"/>
  <c r="H665" i="1" s="1"/>
  <c r="E667" i="1"/>
  <c r="H667" i="1" s="1"/>
  <c r="E666" i="1"/>
  <c r="H666" i="1" s="1"/>
  <c r="E668" i="1"/>
  <c r="H668" i="1" s="1"/>
  <c r="E906" i="1"/>
  <c r="H906" i="1" s="1"/>
  <c r="E928" i="1"/>
  <c r="H928" i="1" s="1"/>
  <c r="E905" i="1"/>
  <c r="H905" i="1" s="1"/>
  <c r="E929" i="1"/>
  <c r="H929" i="1" s="1"/>
  <c r="E1138" i="1"/>
  <c r="H1138" i="1" s="1"/>
  <c r="E1140" i="1"/>
  <c r="H1140" i="1" s="1"/>
  <c r="E1170" i="1"/>
  <c r="H1170" i="1" s="1"/>
  <c r="E1139" i="1"/>
  <c r="H1139" i="1" s="1"/>
  <c r="E1476" i="1"/>
  <c r="H1476" i="1" s="1"/>
  <c r="E1475" i="1"/>
  <c r="H1475" i="1" s="1"/>
  <c r="E1722" i="1"/>
  <c r="H1722" i="1" s="1"/>
  <c r="E1824" i="1"/>
  <c r="H1824" i="1" s="1"/>
  <c r="E2100" i="1"/>
  <c r="H2100" i="1" s="1"/>
  <c r="E1723" i="1"/>
  <c r="H1723" i="1" s="1"/>
  <c r="E1825" i="1"/>
  <c r="H1825" i="1" s="1"/>
  <c r="E1957" i="1"/>
  <c r="H1957" i="1" s="1"/>
  <c r="E2099" i="1"/>
  <c r="H2099" i="1" s="1"/>
  <c r="E2101" i="1"/>
  <c r="H2101" i="1" s="1"/>
  <c r="E510" i="1"/>
  <c r="H510" i="1" s="1"/>
  <c r="E1079" i="1"/>
  <c r="H1079" i="1" s="1"/>
  <c r="E1384" i="1"/>
  <c r="E54" i="1"/>
  <c r="H54" i="1" s="1"/>
  <c r="E625" i="1"/>
  <c r="H625" i="1" s="1"/>
  <c r="E876" i="1"/>
  <c r="H876" i="1" s="1"/>
  <c r="E1702" i="1"/>
  <c r="H1702" i="1" s="1"/>
  <c r="E1914" i="1"/>
  <c r="H1914" i="1" s="1"/>
  <c r="E1703" i="1"/>
  <c r="H1703" i="1" s="1"/>
  <c r="E248" i="1"/>
  <c r="E258" i="1"/>
  <c r="H258" i="1" s="1"/>
  <c r="E260" i="1"/>
  <c r="H260" i="1" s="1"/>
  <c r="E262" i="1"/>
  <c r="H262" i="1" s="1"/>
  <c r="E264" i="1"/>
  <c r="H264" i="1" s="1"/>
  <c r="E266" i="1"/>
  <c r="H266" i="1" s="1"/>
  <c r="E268" i="1"/>
  <c r="H268" i="1" s="1"/>
  <c r="E288" i="1"/>
  <c r="H288" i="1" s="1"/>
  <c r="E290" i="1"/>
  <c r="H290" i="1" s="1"/>
  <c r="E292" i="1"/>
  <c r="H292" i="1" s="1"/>
  <c r="E294" i="1"/>
  <c r="H294" i="1" s="1"/>
  <c r="E296" i="1"/>
  <c r="H296" i="1" s="1"/>
  <c r="E298" i="1"/>
  <c r="H298" i="1" s="1"/>
  <c r="E300" i="1"/>
  <c r="H300" i="1" s="1"/>
  <c r="E302" i="1"/>
  <c r="H302" i="1" s="1"/>
  <c r="E304" i="1"/>
  <c r="H304" i="1" s="1"/>
  <c r="E306" i="1"/>
  <c r="H306" i="1" s="1"/>
  <c r="E259" i="1"/>
  <c r="H259" i="1" s="1"/>
  <c r="E261" i="1"/>
  <c r="H261" i="1" s="1"/>
  <c r="E263" i="1"/>
  <c r="H263" i="1" s="1"/>
  <c r="E265" i="1"/>
  <c r="H265" i="1" s="1"/>
  <c r="E267" i="1"/>
  <c r="H267" i="1" s="1"/>
  <c r="E269" i="1"/>
  <c r="H269" i="1" s="1"/>
  <c r="E287" i="1"/>
  <c r="H287" i="1" s="1"/>
  <c r="E289" i="1"/>
  <c r="H289" i="1" s="1"/>
  <c r="E291" i="1"/>
  <c r="H291" i="1" s="1"/>
  <c r="E293" i="1"/>
  <c r="H293" i="1" s="1"/>
  <c r="E295" i="1"/>
  <c r="H295" i="1" s="1"/>
  <c r="E297" i="1"/>
  <c r="H297" i="1" s="1"/>
  <c r="E299" i="1"/>
  <c r="H299" i="1" s="1"/>
  <c r="E301" i="1"/>
  <c r="H301" i="1" s="1"/>
  <c r="E303" i="1"/>
  <c r="H303" i="1" s="1"/>
  <c r="E305" i="1"/>
  <c r="H305" i="1" s="1"/>
  <c r="E307" i="1"/>
  <c r="H307" i="1" s="1"/>
  <c r="E359" i="1"/>
  <c r="H359" i="1" s="1"/>
  <c r="E361" i="1"/>
  <c r="H361" i="1" s="1"/>
  <c r="E363" i="1"/>
  <c r="H363" i="1" s="1"/>
  <c r="E365" i="1"/>
  <c r="H365" i="1" s="1"/>
  <c r="E367" i="1"/>
  <c r="H367" i="1" s="1"/>
  <c r="E369" i="1"/>
  <c r="H369" i="1" s="1"/>
  <c r="E371" i="1"/>
  <c r="H371" i="1" s="1"/>
  <c r="E373" i="1"/>
  <c r="H373" i="1" s="1"/>
  <c r="E375" i="1"/>
  <c r="H375" i="1" s="1"/>
  <c r="E377" i="1"/>
  <c r="H377" i="1" s="1"/>
  <c r="E379" i="1"/>
  <c r="H379" i="1" s="1"/>
  <c r="E423" i="1"/>
  <c r="H423" i="1" s="1"/>
  <c r="E425" i="1"/>
  <c r="H425" i="1" s="1"/>
  <c r="E427" i="1"/>
  <c r="H427" i="1" s="1"/>
  <c r="E429" i="1"/>
  <c r="H429" i="1" s="1"/>
  <c r="E431" i="1"/>
  <c r="H431" i="1" s="1"/>
  <c r="E433" i="1"/>
  <c r="H433" i="1" s="1"/>
  <c r="E469" i="1"/>
  <c r="H469" i="1" s="1"/>
  <c r="E471" i="1"/>
  <c r="H471" i="1" s="1"/>
  <c r="E473" i="1"/>
  <c r="H473" i="1" s="1"/>
  <c r="E475" i="1"/>
  <c r="H475" i="1" s="1"/>
  <c r="E477" i="1"/>
  <c r="H477" i="1" s="1"/>
  <c r="E479" i="1"/>
  <c r="H479" i="1" s="1"/>
  <c r="E481" i="1"/>
  <c r="H481" i="1" s="1"/>
  <c r="E483" i="1"/>
  <c r="H483" i="1" s="1"/>
  <c r="E485" i="1"/>
  <c r="H485" i="1" s="1"/>
  <c r="E360" i="1"/>
  <c r="H360" i="1" s="1"/>
  <c r="E362" i="1"/>
  <c r="H362" i="1" s="1"/>
  <c r="E364" i="1"/>
  <c r="H364" i="1" s="1"/>
  <c r="E366" i="1"/>
  <c r="H366" i="1" s="1"/>
  <c r="E368" i="1"/>
  <c r="H368" i="1" s="1"/>
  <c r="E370" i="1"/>
  <c r="H370" i="1" s="1"/>
  <c r="E372" i="1"/>
  <c r="H372" i="1" s="1"/>
  <c r="E374" i="1"/>
  <c r="H374" i="1" s="1"/>
  <c r="E376" i="1"/>
  <c r="H376" i="1" s="1"/>
  <c r="E378" i="1"/>
  <c r="H378" i="1" s="1"/>
  <c r="E380" i="1"/>
  <c r="H380" i="1" s="1"/>
  <c r="E422" i="1"/>
  <c r="H422" i="1" s="1"/>
  <c r="E424" i="1"/>
  <c r="H424" i="1" s="1"/>
  <c r="E426" i="1"/>
  <c r="H426" i="1" s="1"/>
  <c r="E428" i="1"/>
  <c r="H428" i="1" s="1"/>
  <c r="E430" i="1"/>
  <c r="H430" i="1" s="1"/>
  <c r="E432" i="1"/>
  <c r="H432" i="1" s="1"/>
  <c r="E434" i="1"/>
  <c r="H434" i="1" s="1"/>
  <c r="E468" i="1"/>
  <c r="H468" i="1" s="1"/>
  <c r="E470" i="1"/>
  <c r="H470" i="1" s="1"/>
  <c r="E472" i="1"/>
  <c r="H472" i="1" s="1"/>
  <c r="E474" i="1"/>
  <c r="H474" i="1" s="1"/>
  <c r="E476" i="1"/>
  <c r="H476" i="1" s="1"/>
  <c r="E478" i="1"/>
  <c r="H478" i="1" s="1"/>
  <c r="E480" i="1"/>
  <c r="H480" i="1" s="1"/>
  <c r="E482" i="1"/>
  <c r="H482" i="1" s="1"/>
  <c r="E484" i="1"/>
  <c r="H484" i="1" s="1"/>
  <c r="E486" i="1"/>
  <c r="H486" i="1" s="1"/>
  <c r="E810" i="1"/>
  <c r="H810" i="1" s="1"/>
  <c r="E812" i="1"/>
  <c r="H812" i="1" s="1"/>
  <c r="E814" i="1"/>
  <c r="H814" i="1" s="1"/>
  <c r="E757" i="1"/>
  <c r="H757" i="1" s="1"/>
  <c r="E809" i="1"/>
  <c r="H809" i="1" s="1"/>
  <c r="E811" i="1"/>
  <c r="H811" i="1" s="1"/>
  <c r="E813" i="1"/>
  <c r="H813" i="1" s="1"/>
  <c r="E1262" i="1"/>
  <c r="H1262" i="1" s="1"/>
  <c r="E1264" i="1"/>
  <c r="H1264" i="1" s="1"/>
  <c r="E1266" i="1"/>
  <c r="H1266" i="1" s="1"/>
  <c r="E1324" i="1"/>
  <c r="H1324" i="1" s="1"/>
  <c r="E1326" i="1"/>
  <c r="H1326" i="1" s="1"/>
  <c r="E1328" i="1"/>
  <c r="H1328" i="1" s="1"/>
  <c r="E1261" i="1"/>
  <c r="H1261" i="1" s="1"/>
  <c r="E1263" i="1"/>
  <c r="H1263" i="1" s="1"/>
  <c r="E1265" i="1"/>
  <c r="H1265" i="1" s="1"/>
  <c r="E1325" i="1"/>
  <c r="H1325" i="1" s="1"/>
  <c r="E1327" i="1"/>
  <c r="H1327" i="1" s="1"/>
  <c r="E1329" i="1"/>
  <c r="H1329" i="1" s="1"/>
  <c r="E1379" i="1"/>
  <c r="H1379" i="1" s="1"/>
  <c r="E1609" i="1"/>
  <c r="E520" i="1"/>
  <c r="H520" i="1" s="1"/>
  <c r="E18" i="1"/>
  <c r="H18" i="1" s="1"/>
  <c r="E17" i="1"/>
  <c r="H17" i="1" s="1"/>
  <c r="E541" i="1"/>
  <c r="H541" i="1" s="1"/>
  <c r="E543" i="1"/>
  <c r="H543" i="1" s="1"/>
  <c r="E545" i="1"/>
  <c r="H545" i="1" s="1"/>
  <c r="E542" i="1"/>
  <c r="H542" i="1" s="1"/>
  <c r="E544" i="1"/>
  <c r="H544" i="1" s="1"/>
  <c r="E832" i="1"/>
  <c r="H832" i="1" s="1"/>
  <c r="E831" i="1"/>
  <c r="H831" i="1" s="1"/>
  <c r="E1397" i="1"/>
  <c r="H1397" i="1" s="1"/>
  <c r="E1686" i="1"/>
  <c r="H1686" i="1" s="1"/>
  <c r="E32" i="1"/>
  <c r="H32" i="1" s="1"/>
  <c r="E34" i="1"/>
  <c r="H34" i="1" s="1"/>
  <c r="E33" i="1"/>
  <c r="H33" i="1" s="1"/>
  <c r="E573" i="1"/>
  <c r="H573" i="1" s="1"/>
  <c r="E575" i="1"/>
  <c r="H575" i="1" s="1"/>
  <c r="E577" i="1"/>
  <c r="H577" i="1" s="1"/>
  <c r="E603" i="1"/>
  <c r="H603" i="1" s="1"/>
  <c r="E572" i="1"/>
  <c r="H572" i="1" s="1"/>
  <c r="E574" i="1"/>
  <c r="H574" i="1" s="1"/>
  <c r="E576" i="1"/>
  <c r="H576" i="1" s="1"/>
  <c r="E846" i="1"/>
  <c r="H846" i="1" s="1"/>
  <c r="E845" i="1"/>
  <c r="H845" i="1" s="1"/>
  <c r="E847" i="1"/>
  <c r="H847" i="1" s="1"/>
  <c r="E1106" i="1"/>
  <c r="H1106" i="1" s="1"/>
  <c r="E1108" i="1"/>
  <c r="H1108" i="1" s="1"/>
  <c r="E1107" i="1"/>
  <c r="H1107" i="1" s="1"/>
  <c r="E1420" i="1"/>
  <c r="H1420" i="1" s="1"/>
  <c r="E1422" i="1"/>
  <c r="H1422" i="1" s="1"/>
  <c r="E1421" i="1"/>
  <c r="H1421" i="1" s="1"/>
  <c r="E2074" i="1"/>
  <c r="H2074" i="1" s="1"/>
  <c r="E2073" i="1"/>
  <c r="H2073" i="1" s="1"/>
  <c r="E59" i="1"/>
  <c r="H59" i="1" s="1"/>
  <c r="E631" i="1"/>
  <c r="H631" i="1" s="1"/>
  <c r="E633" i="1"/>
  <c r="H633" i="1" s="1"/>
  <c r="E632" i="1"/>
  <c r="H632" i="1" s="1"/>
  <c r="E884" i="1"/>
  <c r="H884" i="1" s="1"/>
  <c r="E883" i="1"/>
  <c r="H883" i="1" s="1"/>
  <c r="E1125" i="1"/>
  <c r="H1125" i="1" s="1"/>
  <c r="E1149" i="1"/>
  <c r="H1149" i="1" s="1"/>
  <c r="E1448" i="1"/>
  <c r="H1448" i="1" s="1"/>
  <c r="E1450" i="1"/>
  <c r="H1450" i="1" s="1"/>
  <c r="E1452" i="1"/>
  <c r="H1452" i="1" s="1"/>
  <c r="E1454" i="1"/>
  <c r="H1454" i="1" s="1"/>
  <c r="E1447" i="1"/>
  <c r="H1447" i="1" s="1"/>
  <c r="E1449" i="1"/>
  <c r="H1449" i="1" s="1"/>
  <c r="E1451" i="1"/>
  <c r="H1451" i="1" s="1"/>
  <c r="E1453" i="1"/>
  <c r="H1453" i="1" s="1"/>
  <c r="E1493" i="1"/>
  <c r="H1493" i="1" s="1"/>
  <c r="E1704" i="1"/>
  <c r="H1704" i="1" s="1"/>
  <c r="E1706" i="1"/>
  <c r="H1706" i="1" s="1"/>
  <c r="E1794" i="1"/>
  <c r="H1794" i="1" s="1"/>
  <c r="E1860" i="1"/>
  <c r="H1860" i="1" s="1"/>
  <c r="E1918" i="1"/>
  <c r="H1918" i="1" s="1"/>
  <c r="E2000" i="1"/>
  <c r="E1705" i="1"/>
  <c r="H1705" i="1" s="1"/>
  <c r="E1795" i="1"/>
  <c r="H1795" i="1" s="1"/>
  <c r="E1861" i="1"/>
  <c r="H1861" i="1" s="1"/>
  <c r="E1917" i="1"/>
  <c r="H1917" i="1" s="1"/>
  <c r="E1919" i="1"/>
  <c r="H1919" i="1" s="1"/>
  <c r="E2083" i="1"/>
  <c r="H2083" i="1" s="1"/>
  <c r="E70" i="1"/>
  <c r="H70" i="1" s="1"/>
  <c r="E72" i="1"/>
  <c r="H72" i="1" s="1"/>
  <c r="E96" i="1"/>
  <c r="H96" i="1" s="1"/>
  <c r="E98" i="1"/>
  <c r="H98" i="1" s="1"/>
  <c r="E100" i="1"/>
  <c r="H100" i="1" s="1"/>
  <c r="E71" i="1"/>
  <c r="H71" i="1" s="1"/>
  <c r="E97" i="1"/>
  <c r="H97" i="1" s="1"/>
  <c r="E99" i="1"/>
  <c r="H99" i="1" s="1"/>
  <c r="E661" i="1"/>
  <c r="H661" i="1" s="1"/>
  <c r="E663" i="1"/>
  <c r="H663" i="1" s="1"/>
  <c r="E662" i="1"/>
  <c r="H662" i="1" s="1"/>
  <c r="E898" i="1"/>
  <c r="H898" i="1" s="1"/>
  <c r="E900" i="1"/>
  <c r="H900" i="1" s="1"/>
  <c r="E902" i="1"/>
  <c r="H902" i="1" s="1"/>
  <c r="E904" i="1"/>
  <c r="H904" i="1" s="1"/>
  <c r="E924" i="1"/>
  <c r="H924" i="1" s="1"/>
  <c r="E899" i="1"/>
  <c r="H899" i="1" s="1"/>
  <c r="E901" i="1"/>
  <c r="H901" i="1" s="1"/>
  <c r="E903" i="1"/>
  <c r="H903" i="1" s="1"/>
  <c r="E925" i="1"/>
  <c r="H925" i="1" s="1"/>
  <c r="E1136" i="1"/>
  <c r="H1136" i="1" s="1"/>
  <c r="E1164" i="1"/>
  <c r="H1164" i="1" s="1"/>
  <c r="E1166" i="1"/>
  <c r="H1166" i="1" s="1"/>
  <c r="E1168" i="1"/>
  <c r="H1168" i="1" s="1"/>
  <c r="E1135" i="1"/>
  <c r="H1135" i="1" s="1"/>
  <c r="E1137" i="1"/>
  <c r="H1137" i="1" s="1"/>
  <c r="E1165" i="1"/>
  <c r="H1165" i="1" s="1"/>
  <c r="E1167" i="1"/>
  <c r="H1167" i="1" s="1"/>
  <c r="E1470" i="1"/>
  <c r="H1470" i="1" s="1"/>
  <c r="E1472" i="1"/>
  <c r="H1472" i="1" s="1"/>
  <c r="E1474" i="1"/>
  <c r="H1474" i="1" s="1"/>
  <c r="E1508" i="1"/>
  <c r="H1508" i="1" s="1"/>
  <c r="E1510" i="1"/>
  <c r="H1510" i="1" s="1"/>
  <c r="E1512" i="1"/>
  <c r="H1512" i="1" s="1"/>
  <c r="E1514" i="1"/>
  <c r="H1514" i="1" s="1"/>
  <c r="E1516" i="1"/>
  <c r="H1516" i="1" s="1"/>
  <c r="E1469" i="1"/>
  <c r="H1469" i="1" s="1"/>
  <c r="E1471" i="1"/>
  <c r="H1471" i="1" s="1"/>
  <c r="E1473" i="1"/>
  <c r="H1473" i="1" s="1"/>
  <c r="E1507" i="1"/>
  <c r="H1507" i="1" s="1"/>
  <c r="E1509" i="1"/>
  <c r="H1509" i="1" s="1"/>
  <c r="E1511" i="1"/>
  <c r="H1511" i="1" s="1"/>
  <c r="E1513" i="1"/>
  <c r="H1513" i="1" s="1"/>
  <c r="E1515" i="1"/>
  <c r="H1515" i="1" s="1"/>
  <c r="E1616" i="1"/>
  <c r="H1616" i="1" s="1"/>
  <c r="E1718" i="1"/>
  <c r="H1718" i="1" s="1"/>
  <c r="E1720" i="1"/>
  <c r="H1720" i="1" s="1"/>
  <c r="E1820" i="1"/>
  <c r="H1820" i="1" s="1"/>
  <c r="E1822" i="1"/>
  <c r="H1822" i="1" s="1"/>
  <c r="E1870" i="1"/>
  <c r="H1870" i="1" s="1"/>
  <c r="E1950" i="1"/>
  <c r="H1950" i="1" s="1"/>
  <c r="E1952" i="1"/>
  <c r="H1952" i="1" s="1"/>
  <c r="E1954" i="1"/>
  <c r="H1954" i="1" s="1"/>
  <c r="E2006" i="1"/>
  <c r="H2006" i="1" s="1"/>
  <c r="E2008" i="1"/>
  <c r="H2008" i="1" s="1"/>
  <c r="E2096" i="1"/>
  <c r="H2096" i="1" s="1"/>
  <c r="E2098" i="1"/>
  <c r="H2098" i="1" s="1"/>
  <c r="E2128" i="1"/>
  <c r="H2128" i="1" s="1"/>
  <c r="E2130" i="1"/>
  <c r="H2130" i="1" s="1"/>
  <c r="E1719" i="1"/>
  <c r="H1719" i="1" s="1"/>
  <c r="E1721" i="1"/>
  <c r="H1721" i="1" s="1"/>
  <c r="E1819" i="1"/>
  <c r="H1819" i="1" s="1"/>
  <c r="E1821" i="1"/>
  <c r="H1821" i="1" s="1"/>
  <c r="E1823" i="1"/>
  <c r="H1823" i="1" s="1"/>
  <c r="E1869" i="1"/>
  <c r="H1869" i="1" s="1"/>
  <c r="E1951" i="1"/>
  <c r="H1951" i="1" s="1"/>
  <c r="E1953" i="1"/>
  <c r="H1953" i="1" s="1"/>
  <c r="E2005" i="1"/>
  <c r="H2005" i="1" s="1"/>
  <c r="E2007" i="1"/>
  <c r="H2007" i="1" s="1"/>
  <c r="E2009" i="1"/>
  <c r="H2009" i="1" s="1"/>
  <c r="E2097" i="1"/>
  <c r="H2097" i="1" s="1"/>
  <c r="E2129" i="1"/>
  <c r="H2129" i="1" s="1"/>
  <c r="E130" i="1"/>
  <c r="H130" i="1" s="1"/>
  <c r="E132" i="1"/>
  <c r="H132" i="1" s="1"/>
  <c r="E134" i="1"/>
  <c r="H134" i="1" s="1"/>
  <c r="E136" i="1"/>
  <c r="H136" i="1" s="1"/>
  <c r="E131" i="1"/>
  <c r="H131" i="1" s="1"/>
  <c r="E133" i="1"/>
  <c r="H133" i="1" s="1"/>
  <c r="E135" i="1"/>
  <c r="H135" i="1" s="1"/>
  <c r="E137" i="1"/>
  <c r="H137" i="1" s="1"/>
  <c r="E951" i="1"/>
  <c r="H951" i="1" s="1"/>
  <c r="E1193" i="1"/>
  <c r="H1193" i="1" s="1"/>
  <c r="E1218" i="1"/>
  <c r="H1218" i="1" s="1"/>
  <c r="E1217" i="1"/>
  <c r="H1217" i="1" s="1"/>
  <c r="E1219" i="1"/>
  <c r="H1219" i="1" s="1"/>
  <c r="E1666" i="1"/>
  <c r="H1666" i="1" s="1"/>
  <c r="E1844" i="1"/>
  <c r="H1844" i="1" s="1"/>
  <c r="E1888" i="1"/>
  <c r="H1888" i="1" s="1"/>
  <c r="E2030" i="1"/>
  <c r="H2030" i="1" s="1"/>
  <c r="E2032" i="1"/>
  <c r="H2032" i="1" s="1"/>
  <c r="E1665" i="1"/>
  <c r="H1665" i="1" s="1"/>
  <c r="E1845" i="1"/>
  <c r="H1845" i="1" s="1"/>
  <c r="E1887" i="1"/>
  <c r="H1887" i="1" s="1"/>
  <c r="E1981" i="1"/>
  <c r="H1981" i="1" s="1"/>
  <c r="E2029" i="1"/>
  <c r="H2029" i="1" s="1"/>
  <c r="E2031" i="1"/>
  <c r="H2031" i="1" s="1"/>
  <c r="E1999" i="1"/>
  <c r="E29" i="1"/>
  <c r="H29" i="1" s="1"/>
  <c r="E841" i="1"/>
  <c r="H841" i="1" s="1"/>
  <c r="E126" i="1"/>
  <c r="H126" i="1" s="1"/>
  <c r="E125" i="1"/>
  <c r="H125" i="1" s="1"/>
  <c r="E127" i="1"/>
  <c r="H127" i="1" s="1"/>
  <c r="E714" i="1"/>
  <c r="H714" i="1" s="1"/>
  <c r="E942" i="1"/>
  <c r="H942" i="1" s="1"/>
  <c r="E941" i="1"/>
  <c r="H941" i="1" s="1"/>
  <c r="E1188" i="1"/>
  <c r="H1188" i="1" s="1"/>
  <c r="E1187" i="1"/>
  <c r="H1187" i="1" s="1"/>
  <c r="E1189" i="1"/>
  <c r="H1189" i="1" s="1"/>
  <c r="E1650" i="1"/>
  <c r="H1650" i="1" s="1"/>
  <c r="E1744" i="1"/>
  <c r="H1744" i="1" s="1"/>
  <c r="E1840" i="1"/>
  <c r="H1840" i="1" s="1"/>
  <c r="E1882" i="1"/>
  <c r="H1882" i="1" s="1"/>
  <c r="E1972" i="1"/>
  <c r="H1972" i="1" s="1"/>
  <c r="E1974" i="1"/>
  <c r="H1974" i="1" s="1"/>
  <c r="E2108" i="1"/>
  <c r="H2108" i="1" s="1"/>
  <c r="E1745" i="1"/>
  <c r="H1745" i="1" s="1"/>
  <c r="E1841" i="1"/>
  <c r="H1841" i="1" s="1"/>
  <c r="E1883" i="1"/>
  <c r="H1883" i="1" s="1"/>
  <c r="E1973" i="1"/>
  <c r="H1973" i="1" s="1"/>
  <c r="E518" i="1"/>
  <c r="H518" i="1" s="1"/>
  <c r="E1081" i="1"/>
  <c r="H1081" i="1" s="1"/>
  <c r="E15" i="1"/>
  <c r="H15" i="1" s="1"/>
  <c r="E539" i="1"/>
  <c r="H539" i="1" s="1"/>
  <c r="E597" i="1"/>
  <c r="E538" i="1"/>
  <c r="H538" i="1" s="1"/>
  <c r="E540" i="1"/>
  <c r="H540" i="1" s="1"/>
  <c r="E1094" i="1"/>
  <c r="H1094" i="1" s="1"/>
  <c r="E1093" i="1"/>
  <c r="H1093" i="1" s="1"/>
  <c r="E1095" i="1"/>
  <c r="H1095" i="1" s="1"/>
  <c r="E569" i="1"/>
  <c r="H569" i="1" s="1"/>
  <c r="E2122" i="1"/>
  <c r="H2122" i="1" s="1"/>
  <c r="E1901" i="1"/>
  <c r="H1901" i="1" s="1"/>
  <c r="E58" i="1"/>
  <c r="H58" i="1" s="1"/>
  <c r="E629" i="1"/>
  <c r="H629" i="1" s="1"/>
  <c r="E592" i="1"/>
  <c r="H592" i="1" s="1"/>
  <c r="E630" i="1"/>
  <c r="H630" i="1" s="1"/>
  <c r="E882" i="1"/>
  <c r="H882" i="1" s="1"/>
  <c r="E1124" i="1"/>
  <c r="H1124" i="1" s="1"/>
  <c r="E1611" i="1"/>
  <c r="H1611" i="1" s="1"/>
  <c r="E1661" i="1"/>
  <c r="E1859" i="1"/>
  <c r="H1859" i="1" s="1"/>
  <c r="E68" i="1"/>
  <c r="H68" i="1" s="1"/>
  <c r="E92" i="1"/>
  <c r="H92" i="1" s="1"/>
  <c r="E94" i="1"/>
  <c r="H94" i="1" s="1"/>
  <c r="E69" i="1"/>
  <c r="H69" i="1" s="1"/>
  <c r="E91" i="1"/>
  <c r="H91" i="1" s="1"/>
  <c r="E93" i="1"/>
  <c r="H93" i="1" s="1"/>
  <c r="E95" i="1"/>
  <c r="H95" i="1" s="1"/>
  <c r="E595" i="1"/>
  <c r="H595" i="1" s="1"/>
  <c r="E657" i="1"/>
  <c r="H657" i="1" s="1"/>
  <c r="E659" i="1"/>
  <c r="H659" i="1" s="1"/>
  <c r="E594" i="1"/>
  <c r="H594" i="1" s="1"/>
  <c r="E656" i="1"/>
  <c r="H656" i="1" s="1"/>
  <c r="E658" i="1"/>
  <c r="H658" i="1" s="1"/>
  <c r="E698" i="1"/>
  <c r="H698" i="1" s="1"/>
  <c r="E922" i="1"/>
  <c r="H922" i="1" s="1"/>
  <c r="E699" i="1"/>
  <c r="H699" i="1" s="1"/>
  <c r="E897" i="1"/>
  <c r="H897" i="1" s="1"/>
  <c r="E923" i="1"/>
  <c r="H923" i="1" s="1"/>
  <c r="E1160" i="1"/>
  <c r="H1160" i="1" s="1"/>
  <c r="E1162" i="1"/>
  <c r="H1162" i="1" s="1"/>
  <c r="E1131" i="1"/>
  <c r="H1131" i="1" s="1"/>
  <c r="E1161" i="1"/>
  <c r="H1161" i="1" s="1"/>
  <c r="E1163" i="1"/>
  <c r="H1163" i="1" s="1"/>
  <c r="E1464" i="1"/>
  <c r="H1464" i="1" s="1"/>
  <c r="E1466" i="1"/>
  <c r="H1466" i="1" s="1"/>
  <c r="E1468" i="1"/>
  <c r="H1468" i="1" s="1"/>
  <c r="E1504" i="1"/>
  <c r="H1504" i="1" s="1"/>
  <c r="E1506" i="1"/>
  <c r="H1506" i="1" s="1"/>
  <c r="E1465" i="1"/>
  <c r="H1465" i="1" s="1"/>
  <c r="E1467" i="1"/>
  <c r="H1467" i="1" s="1"/>
  <c r="E1503" i="1"/>
  <c r="H1503" i="1" s="1"/>
  <c r="E1505" i="1"/>
  <c r="H1505" i="1" s="1"/>
  <c r="E1716" i="1"/>
  <c r="H1716" i="1" s="1"/>
  <c r="E1818" i="1"/>
  <c r="H1818" i="1" s="1"/>
  <c r="E1868" i="1"/>
  <c r="H1868" i="1" s="1"/>
  <c r="E1944" i="1"/>
  <c r="H1944" i="1" s="1"/>
  <c r="E1946" i="1"/>
  <c r="H1946" i="1" s="1"/>
  <c r="E1948" i="1"/>
  <c r="H1948" i="1" s="1"/>
  <c r="E2094" i="1"/>
  <c r="H2094" i="1" s="1"/>
  <c r="E1715" i="1"/>
  <c r="H1715" i="1" s="1"/>
  <c r="E1717" i="1"/>
  <c r="H1717" i="1" s="1"/>
  <c r="E1817" i="1"/>
  <c r="H1817" i="1" s="1"/>
  <c r="E1945" i="1"/>
  <c r="H1945" i="1" s="1"/>
  <c r="E1947" i="1"/>
  <c r="H1947" i="1" s="1"/>
  <c r="E1949" i="1"/>
  <c r="H1949" i="1" s="1"/>
  <c r="E2003" i="1"/>
  <c r="H2003" i="1" s="1"/>
  <c r="E2093" i="1"/>
  <c r="H2093" i="1" s="1"/>
  <c r="E2095" i="1"/>
  <c r="H2095" i="1" s="1"/>
  <c r="E675" i="1"/>
  <c r="H675" i="1" s="1"/>
  <c r="E908" i="1"/>
  <c r="H908" i="1" s="1"/>
  <c r="E944" i="1"/>
  <c r="H944" i="1" s="1"/>
  <c r="E946" i="1"/>
  <c r="H946" i="1" s="1"/>
  <c r="E674" i="1"/>
  <c r="H674" i="1" s="1"/>
  <c r="E945" i="1"/>
  <c r="H945" i="1" s="1"/>
  <c r="E1190" i="1"/>
  <c r="H1190" i="1" s="1"/>
  <c r="E1192" i="1"/>
  <c r="H1192" i="1" s="1"/>
  <c r="E1191" i="1"/>
  <c r="H1191" i="1" s="1"/>
  <c r="E1216" i="1"/>
  <c r="H1216" i="1" s="1"/>
  <c r="E1334" i="1"/>
  <c r="H1334" i="1" s="1"/>
  <c r="E1335" i="1"/>
  <c r="H1335" i="1" s="1"/>
  <c r="E1537" i="1"/>
  <c r="H1537" i="1" s="1"/>
  <c r="E1539" i="1"/>
  <c r="H1539" i="1" s="1"/>
  <c r="E1541" i="1"/>
  <c r="H1541" i="1" s="1"/>
  <c r="E1543" i="1"/>
  <c r="H1543" i="1" s="1"/>
  <c r="E1545" i="1"/>
  <c r="H1545" i="1" s="1"/>
  <c r="E1547" i="1"/>
  <c r="H1547" i="1" s="1"/>
  <c r="E1540" i="1"/>
  <c r="H1540" i="1" s="1"/>
  <c r="E1624" i="1"/>
  <c r="H1624" i="1" s="1"/>
  <c r="E1626" i="1"/>
  <c r="H1626" i="1" s="1"/>
  <c r="E1746" i="1"/>
  <c r="H1746" i="1" s="1"/>
  <c r="E1842" i="1"/>
  <c r="H1842" i="1" s="1"/>
  <c r="E1976" i="1"/>
  <c r="H1976" i="1" s="1"/>
  <c r="E1978" i="1"/>
  <c r="H1978" i="1" s="1"/>
  <c r="E1980" i="1"/>
  <c r="H1980" i="1" s="1"/>
  <c r="E2022" i="1"/>
  <c r="H2022" i="1" s="1"/>
  <c r="E2024" i="1"/>
  <c r="H2024" i="1" s="1"/>
  <c r="E2136" i="1"/>
  <c r="H2136" i="1" s="1"/>
  <c r="E2138" i="1"/>
  <c r="H2138" i="1" s="1"/>
  <c r="E2140" i="1"/>
  <c r="H2140" i="1" s="1"/>
  <c r="E1538" i="1"/>
  <c r="H1538" i="1" s="1"/>
  <c r="E1546" i="1"/>
  <c r="H1546" i="1" s="1"/>
  <c r="E1544" i="1"/>
  <c r="H1544" i="1" s="1"/>
  <c r="E1623" i="1"/>
  <c r="H1623" i="1" s="1"/>
  <c r="E1625" i="1"/>
  <c r="H1625" i="1" s="1"/>
  <c r="E1975" i="1"/>
  <c r="H1975" i="1" s="1"/>
  <c r="E1977" i="1"/>
  <c r="H1977" i="1" s="1"/>
  <c r="E1979" i="1"/>
  <c r="H1979" i="1" s="1"/>
  <c r="E2023" i="1"/>
  <c r="H2023" i="1" s="1"/>
  <c r="E2025" i="1"/>
  <c r="H2025" i="1" s="1"/>
  <c r="E2109" i="1"/>
  <c r="H2109" i="1" s="1"/>
  <c r="E2137" i="1"/>
  <c r="H2137" i="1" s="1"/>
  <c r="E2139" i="1"/>
  <c r="H2139" i="1" s="1"/>
  <c r="E2141" i="1"/>
  <c r="H2141" i="1" s="1"/>
  <c r="E1542" i="1"/>
  <c r="H1542" i="1" s="1"/>
  <c r="E254" i="1"/>
  <c r="H254" i="1" s="1"/>
  <c r="E256" i="1"/>
  <c r="H256" i="1" s="1"/>
  <c r="E282" i="1"/>
  <c r="H282" i="1" s="1"/>
  <c r="E284" i="1"/>
  <c r="H284" i="1" s="1"/>
  <c r="E286" i="1"/>
  <c r="H286" i="1" s="1"/>
  <c r="E352" i="1"/>
  <c r="H352" i="1" s="1"/>
  <c r="E354" i="1"/>
  <c r="H354" i="1" s="1"/>
  <c r="E356" i="1"/>
  <c r="H356" i="1" s="1"/>
  <c r="E247" i="1"/>
  <c r="H247" i="1" s="1"/>
  <c r="E253" i="1"/>
  <c r="H253" i="1" s="1"/>
  <c r="E255" i="1"/>
  <c r="H255" i="1" s="1"/>
  <c r="E257" i="1"/>
  <c r="H257" i="1" s="1"/>
  <c r="E283" i="1"/>
  <c r="H283" i="1" s="1"/>
  <c r="E285" i="1"/>
  <c r="H285" i="1" s="1"/>
  <c r="E357" i="1"/>
  <c r="H357" i="1" s="1"/>
  <c r="E411" i="1"/>
  <c r="H411" i="1" s="1"/>
  <c r="E413" i="1"/>
  <c r="H413" i="1" s="1"/>
  <c r="E415" i="1"/>
  <c r="H415" i="1" s="1"/>
  <c r="E417" i="1"/>
  <c r="H417" i="1" s="1"/>
  <c r="E419" i="1"/>
  <c r="H419" i="1" s="1"/>
  <c r="E421" i="1"/>
  <c r="H421" i="1" s="1"/>
  <c r="E455" i="1"/>
  <c r="H455" i="1" s="1"/>
  <c r="E457" i="1"/>
  <c r="H457" i="1" s="1"/>
  <c r="E459" i="1"/>
  <c r="H459" i="1" s="1"/>
  <c r="E461" i="1"/>
  <c r="H461" i="1" s="1"/>
  <c r="E463" i="1"/>
  <c r="H463" i="1" s="1"/>
  <c r="E465" i="1"/>
  <c r="H465" i="1" s="1"/>
  <c r="E467" i="1"/>
  <c r="H467" i="1" s="1"/>
  <c r="E355" i="1"/>
  <c r="H355" i="1" s="1"/>
  <c r="E353" i="1"/>
  <c r="H353" i="1" s="1"/>
  <c r="E358" i="1"/>
  <c r="H358" i="1" s="1"/>
  <c r="E412" i="1"/>
  <c r="H412" i="1" s="1"/>
  <c r="E414" i="1"/>
  <c r="H414" i="1" s="1"/>
  <c r="E416" i="1"/>
  <c r="H416" i="1" s="1"/>
  <c r="E418" i="1"/>
  <c r="H418" i="1" s="1"/>
  <c r="E420" i="1"/>
  <c r="H420" i="1" s="1"/>
  <c r="E456" i="1"/>
  <c r="H456" i="1" s="1"/>
  <c r="E458" i="1"/>
  <c r="H458" i="1" s="1"/>
  <c r="E460" i="1"/>
  <c r="H460" i="1" s="1"/>
  <c r="E462" i="1"/>
  <c r="H462" i="1" s="1"/>
  <c r="E464" i="1"/>
  <c r="H464" i="1" s="1"/>
  <c r="E466" i="1"/>
  <c r="H466" i="1" s="1"/>
  <c r="E351" i="1"/>
  <c r="H351" i="1" s="1"/>
  <c r="E696" i="1"/>
  <c r="E746" i="1"/>
  <c r="H746" i="1" s="1"/>
  <c r="E748" i="1"/>
  <c r="H748" i="1" s="1"/>
  <c r="E750" i="1"/>
  <c r="H750" i="1" s="1"/>
  <c r="E752" i="1"/>
  <c r="H752" i="1" s="1"/>
  <c r="E754" i="1"/>
  <c r="H754" i="1" s="1"/>
  <c r="E756" i="1"/>
  <c r="H756" i="1" s="1"/>
  <c r="E802" i="1"/>
  <c r="H802" i="1" s="1"/>
  <c r="E804" i="1"/>
  <c r="H804" i="1" s="1"/>
  <c r="E806" i="1"/>
  <c r="H806" i="1" s="1"/>
  <c r="E808" i="1"/>
  <c r="H808" i="1" s="1"/>
  <c r="E976" i="1"/>
  <c r="H976" i="1" s="1"/>
  <c r="E978" i="1"/>
  <c r="E1018" i="1"/>
  <c r="H1018" i="1" s="1"/>
  <c r="E1020" i="1"/>
  <c r="H1020" i="1" s="1"/>
  <c r="E1022" i="1"/>
  <c r="H1022" i="1" s="1"/>
  <c r="E1030" i="1"/>
  <c r="H1030" i="1" s="1"/>
  <c r="E1040" i="1"/>
  <c r="H1040" i="1" s="1"/>
  <c r="E1042" i="1"/>
  <c r="H1042" i="1" s="1"/>
  <c r="E747" i="1"/>
  <c r="H747" i="1" s="1"/>
  <c r="E749" i="1"/>
  <c r="H749" i="1" s="1"/>
  <c r="E751" i="1"/>
  <c r="H751" i="1" s="1"/>
  <c r="E753" i="1"/>
  <c r="H753" i="1" s="1"/>
  <c r="E755" i="1"/>
  <c r="H755" i="1" s="1"/>
  <c r="E801" i="1"/>
  <c r="H801" i="1" s="1"/>
  <c r="E803" i="1"/>
  <c r="H803" i="1" s="1"/>
  <c r="E805" i="1"/>
  <c r="H805" i="1" s="1"/>
  <c r="E807" i="1"/>
  <c r="H807" i="1" s="1"/>
  <c r="E977" i="1"/>
  <c r="H977" i="1" s="1"/>
  <c r="E1019" i="1"/>
  <c r="H1019" i="1" s="1"/>
  <c r="E1021" i="1"/>
  <c r="H1021" i="1" s="1"/>
  <c r="E1031" i="1"/>
  <c r="H1031" i="1" s="1"/>
  <c r="E1039" i="1"/>
  <c r="H1039" i="1" s="1"/>
  <c r="E1029" i="1"/>
  <c r="H1029" i="1" s="1"/>
  <c r="E1054" i="1"/>
  <c r="H1054" i="1" s="1"/>
  <c r="E1056" i="1"/>
  <c r="H1056" i="1" s="1"/>
  <c r="E1072" i="1"/>
  <c r="H1072" i="1" s="1"/>
  <c r="E1074" i="1"/>
  <c r="H1074" i="1" s="1"/>
  <c r="E1212" i="1"/>
  <c r="H1212" i="1" s="1"/>
  <c r="E1043" i="1"/>
  <c r="H1043" i="1" s="1"/>
  <c r="E1041" i="1"/>
  <c r="H1041" i="1" s="1"/>
  <c r="E1055" i="1"/>
  <c r="H1055" i="1" s="1"/>
  <c r="E1073" i="1"/>
  <c r="H1073" i="1" s="1"/>
  <c r="E1213" i="1"/>
  <c r="H1213" i="1" s="1"/>
  <c r="E1256" i="1"/>
  <c r="H1256" i="1" s="1"/>
  <c r="E1258" i="1"/>
  <c r="H1258" i="1" s="1"/>
  <c r="E1260" i="1"/>
  <c r="H1260" i="1" s="1"/>
  <c r="E1320" i="1"/>
  <c r="H1320" i="1" s="1"/>
  <c r="E1322" i="1"/>
  <c r="H1322" i="1" s="1"/>
  <c r="E1372" i="1"/>
  <c r="H1372" i="1" s="1"/>
  <c r="E1374" i="1"/>
  <c r="H1374" i="1" s="1"/>
  <c r="E1376" i="1"/>
  <c r="H1376" i="1" s="1"/>
  <c r="E1378" i="1"/>
  <c r="H1378" i="1" s="1"/>
  <c r="E1214" i="1"/>
  <c r="E1255" i="1"/>
  <c r="H1255" i="1" s="1"/>
  <c r="E1257" i="1"/>
  <c r="H1257" i="1" s="1"/>
  <c r="E1259" i="1"/>
  <c r="H1259" i="1" s="1"/>
  <c r="E1321" i="1"/>
  <c r="H1321" i="1" s="1"/>
  <c r="E1323" i="1"/>
  <c r="H1323" i="1" s="1"/>
  <c r="E1371" i="1"/>
  <c r="H1371" i="1" s="1"/>
  <c r="E1373" i="1"/>
  <c r="H1373" i="1" s="1"/>
  <c r="E1375" i="1"/>
  <c r="H1375" i="1" s="1"/>
  <c r="E1377" i="1"/>
  <c r="H1377" i="1" s="1"/>
  <c r="E1606" i="1"/>
  <c r="H1606" i="1" s="1"/>
  <c r="E1608" i="1"/>
  <c r="H1608" i="1" s="1"/>
  <c r="E1678" i="1"/>
  <c r="H1678" i="1" s="1"/>
  <c r="E1680" i="1"/>
  <c r="H1680" i="1" s="1"/>
  <c r="E1776" i="1"/>
  <c r="H1776" i="1" s="1"/>
  <c r="E1854" i="1"/>
  <c r="E2066" i="1"/>
  <c r="H2066" i="1" s="1"/>
  <c r="E2170" i="1"/>
  <c r="E1607" i="1"/>
  <c r="H1607" i="1" s="1"/>
  <c r="E1677" i="1"/>
  <c r="H1677" i="1" s="1"/>
  <c r="E1679" i="1"/>
  <c r="H1679" i="1" s="1"/>
  <c r="E1681" i="1"/>
  <c r="H1681" i="1" s="1"/>
  <c r="E1777" i="1"/>
  <c r="E2067" i="1"/>
  <c r="E25" i="1"/>
  <c r="H25" i="1" s="1"/>
  <c r="E12" i="1"/>
  <c r="H12" i="1" s="1"/>
  <c r="E13" i="1"/>
  <c r="H13" i="1" s="1"/>
  <c r="E535" i="1"/>
  <c r="H535" i="1" s="1"/>
  <c r="E829" i="1"/>
  <c r="H829" i="1" s="1"/>
  <c r="E1090" i="1"/>
  <c r="H1090" i="1" s="1"/>
  <c r="E1091" i="1"/>
  <c r="H1091" i="1" s="1"/>
  <c r="E1394" i="1"/>
  <c r="H1394" i="1" s="1"/>
  <c r="E1395" i="1"/>
  <c r="H1395" i="1" s="1"/>
  <c r="E1685" i="1"/>
  <c r="H1685" i="1" s="1"/>
  <c r="E64" i="1"/>
  <c r="H64" i="1" s="1"/>
  <c r="E84" i="1"/>
  <c r="H84" i="1" s="1"/>
  <c r="E86" i="1"/>
  <c r="H86" i="1" s="1"/>
  <c r="E65" i="1"/>
  <c r="H65" i="1" s="1"/>
  <c r="E83" i="1"/>
  <c r="H83" i="1" s="1"/>
  <c r="E85" i="1"/>
  <c r="H85" i="1" s="1"/>
  <c r="E648" i="1"/>
  <c r="H648" i="1" s="1"/>
  <c r="E892" i="1"/>
  <c r="H892" i="1" s="1"/>
  <c r="E894" i="1"/>
  <c r="H894" i="1" s="1"/>
  <c r="E918" i="1"/>
  <c r="H918" i="1" s="1"/>
  <c r="E920" i="1"/>
  <c r="H920" i="1" s="1"/>
  <c r="E893" i="1"/>
  <c r="H893" i="1" s="1"/>
  <c r="E917" i="1"/>
  <c r="H917" i="1" s="1"/>
  <c r="E919" i="1"/>
  <c r="H919" i="1" s="1"/>
  <c r="E921" i="1"/>
  <c r="H921" i="1" s="1"/>
  <c r="E1128" i="1"/>
  <c r="H1128" i="1" s="1"/>
  <c r="E1156" i="1"/>
  <c r="H1156" i="1" s="1"/>
  <c r="E1129" i="1"/>
  <c r="H1129" i="1" s="1"/>
  <c r="E1215" i="1"/>
  <c r="E1459" i="1"/>
  <c r="H1459" i="1" s="1"/>
  <c r="E1612" i="1"/>
  <c r="H1612" i="1" s="1"/>
  <c r="E1642" i="1"/>
  <c r="H1642" i="1" s="1"/>
  <c r="E1804" i="1"/>
  <c r="H1804" i="1" s="1"/>
  <c r="E1806" i="1"/>
  <c r="H1806" i="1" s="1"/>
  <c r="E1866" i="1"/>
  <c r="H1866" i="1" s="1"/>
  <c r="E1936" i="1"/>
  <c r="H1936" i="1" s="1"/>
  <c r="E1709" i="1"/>
  <c r="H1709" i="1" s="1"/>
  <c r="E1805" i="1"/>
  <c r="H1805" i="1" s="1"/>
  <c r="E1937" i="1"/>
  <c r="H1937" i="1" s="1"/>
  <c r="E16" i="1"/>
  <c r="H16" i="1" s="1"/>
  <c r="E11" i="1"/>
  <c r="H11" i="1" s="1"/>
  <c r="E647" i="1"/>
  <c r="H647" i="1" s="1"/>
  <c r="E1155" i="1"/>
  <c r="H1155" i="1" s="1"/>
  <c r="E533" i="1"/>
  <c r="H533" i="1" s="1"/>
  <c r="E532" i="1"/>
  <c r="H532" i="1" s="1"/>
  <c r="E828" i="1"/>
  <c r="H828" i="1" s="1"/>
  <c r="E1089" i="1"/>
  <c r="H1089" i="1" s="1"/>
  <c r="E1684" i="1"/>
  <c r="H1684" i="1" s="1"/>
  <c r="E10" i="1"/>
  <c r="H10" i="1" s="1"/>
  <c r="E519" i="1"/>
  <c r="H519" i="1" s="1"/>
  <c r="E824" i="1"/>
  <c r="H824" i="1" s="1"/>
  <c r="E1082" i="1"/>
  <c r="H1082" i="1" s="1"/>
  <c r="E238" i="1"/>
  <c r="H238" i="1" s="1"/>
  <c r="E240" i="1"/>
  <c r="H240" i="1" s="1"/>
  <c r="E242" i="1"/>
  <c r="H242" i="1" s="1"/>
  <c r="E340" i="1"/>
  <c r="H340" i="1" s="1"/>
  <c r="E239" i="1"/>
  <c r="H239" i="1" s="1"/>
  <c r="E241" i="1"/>
  <c r="H241" i="1" s="1"/>
  <c r="E339" i="1"/>
  <c r="H339" i="1" s="1"/>
  <c r="E341" i="1"/>
  <c r="H341" i="1" s="1"/>
  <c r="E401" i="1"/>
  <c r="H401" i="1" s="1"/>
  <c r="E403" i="1"/>
  <c r="H403" i="1" s="1"/>
  <c r="E405" i="1"/>
  <c r="H405" i="1" s="1"/>
  <c r="E449" i="1"/>
  <c r="H449" i="1" s="1"/>
  <c r="E400" i="1"/>
  <c r="H400" i="1" s="1"/>
  <c r="E402" i="1"/>
  <c r="H402" i="1" s="1"/>
  <c r="E404" i="1"/>
  <c r="H404" i="1" s="1"/>
  <c r="E448" i="1"/>
  <c r="H448" i="1" s="1"/>
  <c r="E450" i="1"/>
  <c r="H450" i="1" s="1"/>
  <c r="E694" i="1"/>
  <c r="H694" i="1" s="1"/>
  <c r="E744" i="1"/>
  <c r="H744" i="1" s="1"/>
  <c r="E788" i="1"/>
  <c r="H788" i="1" s="1"/>
  <c r="E790" i="1"/>
  <c r="H790" i="1" s="1"/>
  <c r="E792" i="1"/>
  <c r="H792" i="1" s="1"/>
  <c r="E794" i="1"/>
  <c r="H794" i="1" s="1"/>
  <c r="E796" i="1"/>
  <c r="H796" i="1" s="1"/>
  <c r="E798" i="1"/>
  <c r="H798" i="1" s="1"/>
  <c r="E800" i="1"/>
  <c r="H800" i="1" s="1"/>
  <c r="E1012" i="1"/>
  <c r="H1012" i="1" s="1"/>
  <c r="E1014" i="1"/>
  <c r="H1014" i="1" s="1"/>
  <c r="E1016" i="1"/>
  <c r="H1016" i="1" s="1"/>
  <c r="E1028" i="1"/>
  <c r="H1028" i="1" s="1"/>
  <c r="E1036" i="1"/>
  <c r="H1036" i="1" s="1"/>
  <c r="E1038" i="1"/>
  <c r="H1038" i="1" s="1"/>
  <c r="E695" i="1"/>
  <c r="H695" i="1" s="1"/>
  <c r="E743" i="1"/>
  <c r="H743" i="1" s="1"/>
  <c r="E745" i="1"/>
  <c r="H745" i="1" s="1"/>
  <c r="E789" i="1"/>
  <c r="H789" i="1" s="1"/>
  <c r="E791" i="1"/>
  <c r="H791" i="1" s="1"/>
  <c r="E793" i="1"/>
  <c r="H793" i="1" s="1"/>
  <c r="E795" i="1"/>
  <c r="H795" i="1" s="1"/>
  <c r="E797" i="1"/>
  <c r="H797" i="1" s="1"/>
  <c r="E799" i="1"/>
  <c r="H799" i="1" s="1"/>
  <c r="E1011" i="1"/>
  <c r="H1011" i="1" s="1"/>
  <c r="E1013" i="1"/>
  <c r="H1013" i="1" s="1"/>
  <c r="E1015" i="1"/>
  <c r="H1015" i="1" s="1"/>
  <c r="E1017" i="1"/>
  <c r="H1017" i="1" s="1"/>
  <c r="E1027" i="1"/>
  <c r="H1027" i="1" s="1"/>
  <c r="E1037" i="1"/>
  <c r="H1037" i="1" s="1"/>
  <c r="E1052" i="1"/>
  <c r="H1052" i="1" s="1"/>
  <c r="E1070" i="1"/>
  <c r="H1070" i="1" s="1"/>
  <c r="E1210" i="1"/>
  <c r="H1210" i="1" s="1"/>
  <c r="E1053" i="1"/>
  <c r="H1053" i="1" s="1"/>
  <c r="E1071" i="1"/>
  <c r="H1071" i="1" s="1"/>
  <c r="E1209" i="1"/>
  <c r="H1209" i="1" s="1"/>
  <c r="E1244" i="1"/>
  <c r="H1244" i="1" s="1"/>
  <c r="E1246" i="1"/>
  <c r="H1246" i="1" s="1"/>
  <c r="E1248" i="1"/>
  <c r="H1248" i="1" s="1"/>
  <c r="E1250" i="1"/>
  <c r="H1250" i="1" s="1"/>
  <c r="E1252" i="1"/>
  <c r="H1252" i="1" s="1"/>
  <c r="E1308" i="1"/>
  <c r="H1308" i="1" s="1"/>
  <c r="E1310" i="1"/>
  <c r="H1310" i="1" s="1"/>
  <c r="E1312" i="1"/>
  <c r="H1312" i="1" s="1"/>
  <c r="E1314" i="1"/>
  <c r="H1314" i="1" s="1"/>
  <c r="E1316" i="1"/>
  <c r="H1316" i="1" s="1"/>
  <c r="E1366" i="1"/>
  <c r="H1366" i="1" s="1"/>
  <c r="E1368" i="1"/>
  <c r="H1368" i="1" s="1"/>
  <c r="E1370" i="1"/>
  <c r="H1370" i="1" s="1"/>
  <c r="E1245" i="1"/>
  <c r="H1245" i="1" s="1"/>
  <c r="E1247" i="1"/>
  <c r="H1247" i="1" s="1"/>
  <c r="E1249" i="1"/>
  <c r="H1249" i="1" s="1"/>
  <c r="E1251" i="1"/>
  <c r="H1251" i="1" s="1"/>
  <c r="E1307" i="1"/>
  <c r="H1307" i="1" s="1"/>
  <c r="E1309" i="1"/>
  <c r="H1309" i="1" s="1"/>
  <c r="E1311" i="1"/>
  <c r="H1311" i="1" s="1"/>
  <c r="E1313" i="1"/>
  <c r="H1313" i="1" s="1"/>
  <c r="E1315" i="1"/>
  <c r="H1315" i="1" s="1"/>
  <c r="E1317" i="1"/>
  <c r="H1317" i="1" s="1"/>
  <c r="E1367" i="1"/>
  <c r="H1367" i="1" s="1"/>
  <c r="E1369" i="1"/>
  <c r="H1369" i="1" s="1"/>
  <c r="E1602" i="1"/>
  <c r="H1602" i="1" s="1"/>
  <c r="E1604" i="1"/>
  <c r="H1604" i="1" s="1"/>
  <c r="E1998" i="1"/>
  <c r="H1998" i="1" s="1"/>
  <c r="E2062" i="1"/>
  <c r="H2062" i="1" s="1"/>
  <c r="E2064" i="1"/>
  <c r="H2064" i="1" s="1"/>
  <c r="E2118" i="1"/>
  <c r="H2118" i="1" s="1"/>
  <c r="E2166" i="1"/>
  <c r="H2166" i="1" s="1"/>
  <c r="E1603" i="1"/>
  <c r="H1603" i="1" s="1"/>
  <c r="E1639" i="1"/>
  <c r="E1775" i="1"/>
  <c r="H1775" i="1" s="1"/>
  <c r="E1997" i="1"/>
  <c r="H1997" i="1" s="1"/>
  <c r="E2063" i="1"/>
  <c r="H2063" i="1" s="1"/>
  <c r="E2065" i="1"/>
  <c r="H2065" i="1" s="1"/>
  <c r="E2117" i="1"/>
  <c r="H2117" i="1" s="1"/>
  <c r="E2167" i="1"/>
  <c r="H2167" i="1" s="1"/>
  <c r="E20" i="1"/>
  <c r="H20" i="1" s="1"/>
  <c r="E547" i="1"/>
  <c r="H547" i="1" s="1"/>
  <c r="E546" i="1"/>
  <c r="H546" i="1" s="1"/>
  <c r="E598" i="1"/>
  <c r="H598" i="1" s="1"/>
  <c r="E1398" i="1"/>
  <c r="H1398" i="1" s="1"/>
  <c r="E2069" i="1"/>
  <c r="H2069" i="1" s="1"/>
  <c r="E637" i="1"/>
  <c r="H637" i="1" s="1"/>
  <c r="E138" i="1"/>
  <c r="H138" i="1" s="1"/>
  <c r="E140" i="1"/>
  <c r="H140" i="1" s="1"/>
  <c r="E142" i="1"/>
  <c r="H142" i="1" s="1"/>
  <c r="E144" i="1"/>
  <c r="H144" i="1" s="1"/>
  <c r="E139" i="1"/>
  <c r="H139" i="1" s="1"/>
  <c r="E141" i="1"/>
  <c r="H141" i="1" s="1"/>
  <c r="E143" i="1"/>
  <c r="H143" i="1" s="1"/>
  <c r="E145" i="1"/>
  <c r="H145" i="1" s="1"/>
  <c r="E174" i="1"/>
  <c r="H174" i="1" s="1"/>
  <c r="E176" i="1"/>
  <c r="H176" i="1" s="1"/>
  <c r="E175" i="1"/>
  <c r="H175" i="1" s="1"/>
  <c r="E677" i="1"/>
  <c r="H677" i="1" s="1"/>
  <c r="E679" i="1"/>
  <c r="H679" i="1" s="1"/>
  <c r="E596" i="1"/>
  <c r="E678" i="1"/>
  <c r="H678" i="1" s="1"/>
  <c r="E718" i="1"/>
  <c r="H718" i="1" s="1"/>
  <c r="E720" i="1"/>
  <c r="H720" i="1" s="1"/>
  <c r="E722" i="1"/>
  <c r="H722" i="1" s="1"/>
  <c r="E724" i="1"/>
  <c r="H724" i="1" s="1"/>
  <c r="E764" i="1"/>
  <c r="H764" i="1" s="1"/>
  <c r="E766" i="1"/>
  <c r="H766" i="1" s="1"/>
  <c r="E952" i="1"/>
  <c r="H952" i="1" s="1"/>
  <c r="E954" i="1"/>
  <c r="H954" i="1" s="1"/>
  <c r="E956" i="1"/>
  <c r="H956" i="1" s="1"/>
  <c r="E982" i="1"/>
  <c r="H982" i="1" s="1"/>
  <c r="E676" i="1"/>
  <c r="H676" i="1" s="1"/>
  <c r="E719" i="1"/>
  <c r="H719" i="1" s="1"/>
  <c r="E721" i="1"/>
  <c r="H721" i="1" s="1"/>
  <c r="E723" i="1"/>
  <c r="H723" i="1" s="1"/>
  <c r="E765" i="1"/>
  <c r="H765" i="1" s="1"/>
  <c r="E767" i="1"/>
  <c r="H767" i="1" s="1"/>
  <c r="E953" i="1"/>
  <c r="H953" i="1" s="1"/>
  <c r="E955" i="1"/>
  <c r="H955" i="1" s="1"/>
  <c r="E957" i="1"/>
  <c r="H957" i="1" s="1"/>
  <c r="E981" i="1"/>
  <c r="H981" i="1" s="1"/>
  <c r="E1142" i="1"/>
  <c r="E1194" i="1"/>
  <c r="H1194" i="1" s="1"/>
  <c r="E1195" i="1"/>
  <c r="H1195" i="1" s="1"/>
  <c r="E1272" i="1"/>
  <c r="H1272" i="1" s="1"/>
  <c r="E1336" i="1"/>
  <c r="H1336" i="1" s="1"/>
  <c r="E1271" i="1"/>
  <c r="H1271" i="1" s="1"/>
  <c r="E1337" i="1"/>
  <c r="H1337" i="1" s="1"/>
  <c r="E1549" i="1"/>
  <c r="H1549" i="1" s="1"/>
  <c r="E1551" i="1"/>
  <c r="H1551" i="1" s="1"/>
  <c r="E1553" i="1"/>
  <c r="H1553" i="1" s="1"/>
  <c r="E1555" i="1"/>
  <c r="H1555" i="1" s="1"/>
  <c r="E1548" i="1"/>
  <c r="H1548" i="1" s="1"/>
  <c r="E1556" i="1"/>
  <c r="H1556" i="1" s="1"/>
  <c r="E1558" i="1"/>
  <c r="H1558" i="1" s="1"/>
  <c r="E1560" i="1"/>
  <c r="H1560" i="1" s="1"/>
  <c r="E1562" i="1"/>
  <c r="H1562" i="1" s="1"/>
  <c r="E1564" i="1"/>
  <c r="H1564" i="1" s="1"/>
  <c r="E1584" i="1"/>
  <c r="E1628" i="1"/>
  <c r="H1628" i="1" s="1"/>
  <c r="E1652" i="1"/>
  <c r="H1652" i="1" s="1"/>
  <c r="E1654" i="1"/>
  <c r="H1654" i="1" s="1"/>
  <c r="E1656" i="1"/>
  <c r="H1656" i="1" s="1"/>
  <c r="E1750" i="1"/>
  <c r="H1750" i="1" s="1"/>
  <c r="E1752" i="1"/>
  <c r="H1752" i="1" s="1"/>
  <c r="E1754" i="1"/>
  <c r="H1754" i="1" s="1"/>
  <c r="E1756" i="1"/>
  <c r="H1756" i="1" s="1"/>
  <c r="E1846" i="1"/>
  <c r="H1846" i="1" s="1"/>
  <c r="E1848" i="1"/>
  <c r="H1848" i="1" s="1"/>
  <c r="E1890" i="1"/>
  <c r="H1890" i="1" s="1"/>
  <c r="E1982" i="1"/>
  <c r="H1982" i="1" s="1"/>
  <c r="E1984" i="1"/>
  <c r="H1984" i="1" s="1"/>
  <c r="E2034" i="1"/>
  <c r="H2034" i="1" s="1"/>
  <c r="E2144" i="1"/>
  <c r="H2144" i="1" s="1"/>
  <c r="E2146" i="1"/>
  <c r="H2146" i="1" s="1"/>
  <c r="E1554" i="1"/>
  <c r="H1554" i="1" s="1"/>
  <c r="E1552" i="1"/>
  <c r="H1552" i="1" s="1"/>
  <c r="E1557" i="1"/>
  <c r="H1557" i="1" s="1"/>
  <c r="E1559" i="1"/>
  <c r="H1559" i="1" s="1"/>
  <c r="E1561" i="1"/>
  <c r="H1561" i="1" s="1"/>
  <c r="E1563" i="1"/>
  <c r="H1563" i="1" s="1"/>
  <c r="E1627" i="1"/>
  <c r="H1627" i="1" s="1"/>
  <c r="E1629" i="1"/>
  <c r="H1629" i="1" s="1"/>
  <c r="E1653" i="1"/>
  <c r="H1653" i="1" s="1"/>
  <c r="E1655" i="1"/>
  <c r="H1655" i="1" s="1"/>
  <c r="E1751" i="1"/>
  <c r="H1751" i="1" s="1"/>
  <c r="E1753" i="1"/>
  <c r="H1753" i="1" s="1"/>
  <c r="E1755" i="1"/>
  <c r="H1755" i="1" s="1"/>
  <c r="E1847" i="1"/>
  <c r="H1847" i="1" s="1"/>
  <c r="E1849" i="1"/>
  <c r="H1849" i="1" s="1"/>
  <c r="E1889" i="1"/>
  <c r="H1889" i="1" s="1"/>
  <c r="E1891" i="1"/>
  <c r="H1891" i="1" s="1"/>
  <c r="E1983" i="1"/>
  <c r="H1983" i="1" s="1"/>
  <c r="E1985" i="1"/>
  <c r="H1985" i="1" s="1"/>
  <c r="E2033" i="1"/>
  <c r="H2033" i="1" s="1"/>
  <c r="E2035" i="1"/>
  <c r="H2035" i="1" s="1"/>
  <c r="E2111" i="1"/>
  <c r="H2111" i="1" s="1"/>
  <c r="E2143" i="1"/>
  <c r="H2143" i="1" s="1"/>
  <c r="E2145" i="1"/>
  <c r="H2145" i="1" s="1"/>
  <c r="E2147" i="1"/>
  <c r="H2147" i="1" s="1"/>
  <c r="E1550" i="1"/>
  <c r="H1550" i="1" s="1"/>
  <c r="E536" i="1"/>
  <c r="H536" i="1" s="1"/>
  <c r="E830" i="1"/>
  <c r="H830" i="1" s="1"/>
  <c r="E90" i="1"/>
  <c r="H90" i="1" s="1"/>
  <c r="E653" i="1"/>
  <c r="H653" i="1" s="1"/>
  <c r="E655" i="1"/>
  <c r="H655" i="1" s="1"/>
  <c r="E652" i="1"/>
  <c r="H652" i="1" s="1"/>
  <c r="E654" i="1"/>
  <c r="H654" i="1" s="1"/>
  <c r="E1810" i="1"/>
  <c r="H1810" i="1" s="1"/>
  <c r="E1940" i="1"/>
  <c r="H1940" i="1" s="1"/>
  <c r="E1942" i="1"/>
  <c r="H1942" i="1" s="1"/>
  <c r="E1809" i="1"/>
  <c r="H1809" i="1" s="1"/>
  <c r="E1811" i="1"/>
  <c r="H1811" i="1" s="1"/>
  <c r="E1941" i="1"/>
  <c r="H1941" i="1" s="1"/>
  <c r="E2" i="1"/>
  <c r="E8" i="1"/>
  <c r="H8" i="1" s="1"/>
  <c r="E9" i="1"/>
  <c r="H9" i="1" s="1"/>
  <c r="E529" i="1"/>
  <c r="H529" i="1" s="1"/>
  <c r="E531" i="1"/>
  <c r="H531" i="1" s="1"/>
  <c r="E530" i="1"/>
  <c r="H530" i="1" s="1"/>
  <c r="E1088" i="1"/>
  <c r="H1088" i="1" s="1"/>
  <c r="E1392" i="1"/>
  <c r="H1392" i="1" s="1"/>
  <c r="E1393" i="1"/>
  <c r="H1393" i="1" s="1"/>
  <c r="E2068" i="1"/>
  <c r="E1683" i="1"/>
  <c r="E22" i="1"/>
  <c r="H22" i="1" s="1"/>
  <c r="E23" i="1"/>
  <c r="H23" i="1" s="1"/>
  <c r="E553" i="1"/>
  <c r="H553" i="1" s="1"/>
  <c r="E555" i="1"/>
  <c r="H555" i="1" s="1"/>
  <c r="E554" i="1"/>
  <c r="H554" i="1" s="1"/>
  <c r="E556" i="1"/>
  <c r="H556" i="1" s="1"/>
  <c r="E833" i="1"/>
  <c r="H833" i="1" s="1"/>
  <c r="E1098" i="1"/>
  <c r="H1098" i="1" s="1"/>
  <c r="E1097" i="1"/>
  <c r="H1097" i="1" s="1"/>
  <c r="E1099" i="1"/>
  <c r="H1099" i="1" s="1"/>
  <c r="E1402" i="1"/>
  <c r="H1402" i="1" s="1"/>
  <c r="E1401" i="1"/>
  <c r="H1401" i="1" s="1"/>
  <c r="E2121" i="1"/>
  <c r="E585" i="1"/>
  <c r="H585" i="1" s="1"/>
  <c r="E584" i="1"/>
  <c r="H584" i="1" s="1"/>
  <c r="E862" i="1"/>
  <c r="H862" i="1" s="1"/>
  <c r="E864" i="1"/>
  <c r="H864" i="1" s="1"/>
  <c r="E863" i="1"/>
  <c r="H863" i="1" s="1"/>
  <c r="E865" i="1"/>
  <c r="H865" i="1" s="1"/>
  <c r="E1904" i="1"/>
  <c r="H1904" i="1" s="1"/>
  <c r="E1906" i="1"/>
  <c r="H1906" i="1" s="1"/>
  <c r="E1697" i="1"/>
  <c r="H1697" i="1" s="1"/>
  <c r="E1903" i="1"/>
  <c r="H1903" i="1" s="1"/>
  <c r="E1905" i="1"/>
  <c r="H1905" i="1" s="1"/>
  <c r="E60" i="1"/>
  <c r="H60" i="1" s="1"/>
  <c r="E62" i="1"/>
  <c r="H62" i="1" s="1"/>
  <c r="E80" i="1"/>
  <c r="H80" i="1" s="1"/>
  <c r="E61" i="1"/>
  <c r="H61" i="1" s="1"/>
  <c r="E63" i="1"/>
  <c r="H63" i="1" s="1"/>
  <c r="E81" i="1"/>
  <c r="H81" i="1" s="1"/>
  <c r="E593" i="1"/>
  <c r="H593" i="1" s="1"/>
  <c r="E639" i="1"/>
  <c r="H639" i="1" s="1"/>
  <c r="E641" i="1"/>
  <c r="H641" i="1" s="1"/>
  <c r="E643" i="1"/>
  <c r="H643" i="1" s="1"/>
  <c r="E645" i="1"/>
  <c r="H645" i="1" s="1"/>
  <c r="E640" i="1"/>
  <c r="H640" i="1" s="1"/>
  <c r="E642" i="1"/>
  <c r="H642" i="1" s="1"/>
  <c r="E644" i="1"/>
  <c r="H644" i="1" s="1"/>
  <c r="E646" i="1"/>
  <c r="H646" i="1" s="1"/>
  <c r="E886" i="1"/>
  <c r="H886" i="1" s="1"/>
  <c r="E888" i="1"/>
  <c r="H888" i="1" s="1"/>
  <c r="E890" i="1"/>
  <c r="H890" i="1" s="1"/>
  <c r="E697" i="1"/>
  <c r="E887" i="1"/>
  <c r="H887" i="1" s="1"/>
  <c r="E889" i="1"/>
  <c r="H889" i="1" s="1"/>
  <c r="E915" i="1"/>
  <c r="H915" i="1" s="1"/>
  <c r="E1150" i="1"/>
  <c r="H1150" i="1" s="1"/>
  <c r="E1152" i="1"/>
  <c r="H1152" i="1" s="1"/>
  <c r="E1151" i="1"/>
  <c r="H1151" i="1" s="1"/>
  <c r="E1456" i="1"/>
  <c r="H1456" i="1" s="1"/>
  <c r="E1458" i="1"/>
  <c r="H1458" i="1" s="1"/>
  <c r="E1496" i="1"/>
  <c r="H1496" i="1" s="1"/>
  <c r="E1498" i="1"/>
  <c r="H1498" i="1" s="1"/>
  <c r="E1500" i="1"/>
  <c r="H1500" i="1" s="1"/>
  <c r="E1457" i="1"/>
  <c r="H1457" i="1" s="1"/>
  <c r="E1497" i="1"/>
  <c r="H1497" i="1" s="1"/>
  <c r="E1499" i="1"/>
  <c r="H1499" i="1" s="1"/>
  <c r="E1708" i="1"/>
  <c r="H1708" i="1" s="1"/>
  <c r="E1798" i="1"/>
  <c r="H1798" i="1" s="1"/>
  <c r="E1864" i="1"/>
  <c r="H1864" i="1" s="1"/>
  <c r="E1926" i="1"/>
  <c r="H1926" i="1" s="1"/>
  <c r="E1928" i="1"/>
  <c r="H1928" i="1" s="1"/>
  <c r="E1930" i="1"/>
  <c r="H1930" i="1" s="1"/>
  <c r="E2084" i="1"/>
  <c r="H2084" i="1" s="1"/>
  <c r="E2086" i="1"/>
  <c r="H2086" i="1" s="1"/>
  <c r="E1707" i="1"/>
  <c r="H1707" i="1" s="1"/>
  <c r="E1797" i="1"/>
  <c r="H1797" i="1" s="1"/>
  <c r="E1925" i="1"/>
  <c r="H1925" i="1" s="1"/>
  <c r="E1927" i="1"/>
  <c r="H1927" i="1" s="1"/>
  <c r="E1929" i="1"/>
  <c r="H1929" i="1" s="1"/>
  <c r="E2085" i="1"/>
  <c r="H2085" i="1" s="1"/>
  <c r="E2127" i="1"/>
  <c r="H2127" i="1" s="1"/>
  <c r="E108" i="1"/>
  <c r="H108" i="1" s="1"/>
  <c r="E107" i="1"/>
  <c r="H107" i="1" s="1"/>
  <c r="E109" i="1"/>
  <c r="H109" i="1" s="1"/>
  <c r="E1176" i="1"/>
  <c r="H1176" i="1" s="1"/>
  <c r="E1175" i="1"/>
  <c r="H1175" i="1" s="1"/>
  <c r="E1832" i="1"/>
  <c r="H1832" i="1" s="1"/>
  <c r="E1964" i="1"/>
  <c r="H1964" i="1" s="1"/>
  <c r="E1966" i="1"/>
  <c r="H1966" i="1" s="1"/>
  <c r="E2014" i="1"/>
  <c r="H2014" i="1" s="1"/>
  <c r="E1833" i="1"/>
  <c r="H1833" i="1" s="1"/>
  <c r="E1877" i="1"/>
  <c r="H1877" i="1" s="1"/>
  <c r="E1965" i="1"/>
  <c r="H1965" i="1" s="1"/>
  <c r="E1967" i="1"/>
  <c r="H1967" i="1" s="1"/>
  <c r="E150" i="1"/>
  <c r="H150" i="1" s="1"/>
  <c r="E152" i="1"/>
  <c r="H152" i="1" s="1"/>
  <c r="E149" i="1"/>
  <c r="H149" i="1" s="1"/>
  <c r="E151" i="1"/>
  <c r="H151" i="1" s="1"/>
  <c r="E153" i="1"/>
  <c r="H153" i="1" s="1"/>
  <c r="E180" i="1"/>
  <c r="H180" i="1" s="1"/>
  <c r="E182" i="1"/>
  <c r="H182" i="1" s="1"/>
  <c r="E181" i="1"/>
  <c r="H181" i="1" s="1"/>
  <c r="E768" i="1"/>
  <c r="H768" i="1" s="1"/>
  <c r="E964" i="1"/>
  <c r="H964" i="1" s="1"/>
  <c r="E984" i="1"/>
  <c r="H984" i="1" s="1"/>
  <c r="E986" i="1"/>
  <c r="H986" i="1" s="1"/>
  <c r="E988" i="1"/>
  <c r="H988" i="1" s="1"/>
  <c r="E990" i="1"/>
  <c r="H990" i="1" s="1"/>
  <c r="E1048" i="1"/>
  <c r="E725" i="1"/>
  <c r="H725" i="1" s="1"/>
  <c r="E963" i="1"/>
  <c r="H963" i="1" s="1"/>
  <c r="E985" i="1"/>
  <c r="H985" i="1" s="1"/>
  <c r="E987" i="1"/>
  <c r="H987" i="1" s="1"/>
  <c r="E989" i="1"/>
  <c r="H989" i="1" s="1"/>
  <c r="E1064" i="1"/>
  <c r="E1198" i="1"/>
  <c r="H1198" i="1" s="1"/>
  <c r="E1065" i="1"/>
  <c r="H1065" i="1" s="1"/>
  <c r="E1341" i="1"/>
  <c r="H1341" i="1" s="1"/>
  <c r="E1760" i="1"/>
  <c r="H1760" i="1" s="1"/>
  <c r="E1892" i="1"/>
  <c r="H1892" i="1" s="1"/>
  <c r="E1986" i="1"/>
  <c r="H1986" i="1" s="1"/>
  <c r="E2152" i="1"/>
  <c r="H2152" i="1" s="1"/>
  <c r="E2154" i="1"/>
  <c r="H2154" i="1" s="1"/>
  <c r="E1759" i="1"/>
  <c r="H1759" i="1" s="1"/>
  <c r="E1851" i="1"/>
  <c r="H1851" i="1" s="1"/>
  <c r="E2113" i="1"/>
  <c r="H2113" i="1" s="1"/>
  <c r="E2153" i="1"/>
  <c r="H2153" i="1" s="1"/>
  <c r="E6" i="1"/>
  <c r="H6" i="1" s="1"/>
  <c r="E7" i="1"/>
  <c r="H7" i="1" s="1"/>
  <c r="E528" i="1"/>
  <c r="H528" i="1" s="1"/>
  <c r="E827" i="1"/>
  <c r="H827" i="1" s="1"/>
  <c r="E1086" i="1"/>
  <c r="H1086" i="1" s="1"/>
  <c r="E1087" i="1"/>
  <c r="H1087" i="1" s="1"/>
  <c r="E916" i="1"/>
  <c r="H916" i="1" s="1"/>
  <c r="E1126" i="1"/>
  <c r="H1126" i="1" s="1"/>
  <c r="E1154" i="1"/>
  <c r="H1154" i="1" s="1"/>
  <c r="E1127" i="1"/>
  <c r="H1127" i="1" s="1"/>
  <c r="E1800" i="1"/>
  <c r="H1800" i="1" s="1"/>
  <c r="E1932" i="1"/>
  <c r="H1932" i="1" s="1"/>
  <c r="E1934" i="1"/>
  <c r="H1934" i="1" s="1"/>
  <c r="E2088" i="1"/>
  <c r="H2088" i="1" s="1"/>
  <c r="E1799" i="1"/>
  <c r="H1799" i="1" s="1"/>
  <c r="E1801" i="1"/>
  <c r="H1801" i="1" s="1"/>
  <c r="E1933" i="1"/>
  <c r="H1933" i="1" s="1"/>
  <c r="E2087" i="1"/>
  <c r="H2087" i="1" s="1"/>
  <c r="E506" i="1"/>
  <c r="E822" i="1"/>
  <c r="E5" i="1"/>
  <c r="H5" i="1" s="1"/>
  <c r="E1085" i="1"/>
  <c r="H1085" i="1" s="1"/>
  <c r="E1390" i="1"/>
  <c r="H1390" i="1" s="1"/>
  <c r="E1391" i="1"/>
  <c r="H1391" i="1" s="1"/>
  <c r="E1399" i="1"/>
  <c r="H1399" i="1" s="1"/>
  <c r="E1856" i="1"/>
  <c r="H1856" i="1" s="1"/>
  <c r="E40" i="1"/>
  <c r="H40" i="1" s="1"/>
  <c r="E39" i="1"/>
  <c r="H39" i="1" s="1"/>
  <c r="E41" i="1"/>
  <c r="H41" i="1" s="1"/>
  <c r="E581" i="1"/>
  <c r="H581" i="1" s="1"/>
  <c r="E605" i="1"/>
  <c r="H605" i="1" s="1"/>
  <c r="E607" i="1"/>
  <c r="H607" i="1" s="1"/>
  <c r="E580" i="1"/>
  <c r="H580" i="1" s="1"/>
  <c r="E582" i="1"/>
  <c r="H582" i="1" s="1"/>
  <c r="E606" i="1"/>
  <c r="H606" i="1" s="1"/>
  <c r="E854" i="1"/>
  <c r="H854" i="1" s="1"/>
  <c r="E853" i="1"/>
  <c r="H853" i="1" s="1"/>
  <c r="E855" i="1"/>
  <c r="H855" i="1" s="1"/>
  <c r="E1110" i="1"/>
  <c r="H1110" i="1" s="1"/>
  <c r="E1112" i="1"/>
  <c r="H1112" i="1" s="1"/>
  <c r="E1111" i="1"/>
  <c r="H1111" i="1" s="1"/>
  <c r="E1426" i="1"/>
  <c r="H1426" i="1" s="1"/>
  <c r="E1696" i="1"/>
  <c r="H1696" i="1" s="1"/>
  <c r="E1858" i="1"/>
  <c r="H1858" i="1" s="1"/>
  <c r="E638" i="1"/>
  <c r="H638" i="1" s="1"/>
  <c r="E885" i="1"/>
  <c r="H885" i="1" s="1"/>
  <c r="E1796" i="1"/>
  <c r="H1796" i="1" s="1"/>
  <c r="E1923" i="1"/>
  <c r="H1923" i="1" s="1"/>
  <c r="E1172" i="1"/>
  <c r="H1172" i="1" s="1"/>
  <c r="E1141" i="1"/>
  <c r="H1141" i="1" s="1"/>
  <c r="E1171" i="1"/>
  <c r="H1171" i="1" s="1"/>
  <c r="E1724" i="1"/>
  <c r="H1724" i="1" s="1"/>
  <c r="E1958" i="1"/>
  <c r="H1958" i="1" s="1"/>
  <c r="E2010" i="1"/>
  <c r="H2010" i="1" s="1"/>
  <c r="E178" i="1"/>
  <c r="H178" i="1" s="1"/>
  <c r="E177" i="1"/>
  <c r="H177" i="1" s="1"/>
  <c r="E179" i="1"/>
  <c r="H179" i="1" s="1"/>
  <c r="E823" i="1"/>
  <c r="H823" i="1" s="1"/>
  <c r="E613" i="1"/>
  <c r="H613" i="1" s="1"/>
  <c r="E612" i="1"/>
  <c r="H612" i="1" s="1"/>
  <c r="E2123" i="1"/>
  <c r="H2123" i="1" s="1"/>
  <c r="E162" i="1"/>
  <c r="H162" i="1" s="1"/>
  <c r="E161" i="1"/>
  <c r="H161" i="1" s="1"/>
  <c r="E730" i="1"/>
  <c r="H730" i="1" s="1"/>
  <c r="E1204" i="1"/>
  <c r="H1204" i="1" s="1"/>
  <c r="E1203" i="1"/>
  <c r="H1203" i="1" s="1"/>
  <c r="E1348" i="1"/>
  <c r="H1348" i="1" s="1"/>
  <c r="E1225" i="1"/>
  <c r="H1225" i="1" s="1"/>
  <c r="E1347" i="1"/>
  <c r="H1347" i="1" s="1"/>
  <c r="E1898" i="1"/>
  <c r="H1898" i="1" s="1"/>
  <c r="E2162" i="1"/>
  <c r="H2162" i="1" s="1"/>
  <c r="E1989" i="1"/>
  <c r="H1989" i="1" s="1"/>
  <c r="E2161" i="1"/>
  <c r="H2161" i="1" s="1"/>
  <c r="E4" i="1"/>
  <c r="H4" i="1" s="1"/>
  <c r="E521" i="1"/>
  <c r="H521" i="1" s="1"/>
  <c r="E523" i="1"/>
  <c r="H523" i="1" s="1"/>
  <c r="E525" i="1"/>
  <c r="H525" i="1" s="1"/>
  <c r="E527" i="1"/>
  <c r="H527" i="1" s="1"/>
  <c r="E522" i="1"/>
  <c r="H522" i="1" s="1"/>
  <c r="E524" i="1"/>
  <c r="H524" i="1" s="1"/>
  <c r="E526" i="1"/>
  <c r="H526" i="1" s="1"/>
  <c r="E826" i="1"/>
  <c r="H826" i="1" s="1"/>
  <c r="E825" i="1"/>
  <c r="H825" i="1" s="1"/>
  <c r="E1083" i="1"/>
  <c r="H1083" i="1" s="1"/>
  <c r="E1389" i="1"/>
  <c r="H1389" i="1" s="1"/>
  <c r="E19" i="1"/>
  <c r="H19" i="1" s="1"/>
  <c r="E36" i="1"/>
  <c r="H36" i="1" s="1"/>
  <c r="E35" i="1"/>
  <c r="H35" i="1" s="1"/>
  <c r="E578" i="1"/>
  <c r="H578" i="1" s="1"/>
  <c r="E1424" i="1"/>
  <c r="H1424" i="1" s="1"/>
  <c r="E1423" i="1"/>
  <c r="H1423" i="1" s="1"/>
  <c r="E79" i="1"/>
  <c r="H79" i="1" s="1"/>
  <c r="E635" i="1"/>
  <c r="H635" i="1" s="1"/>
  <c r="E634" i="1"/>
  <c r="H634" i="1" s="1"/>
  <c r="E636" i="1"/>
  <c r="H636" i="1" s="1"/>
  <c r="E914" i="1"/>
  <c r="H914" i="1" s="1"/>
  <c r="E913" i="1"/>
  <c r="H913" i="1" s="1"/>
  <c r="E1494" i="1"/>
  <c r="H1494" i="1" s="1"/>
  <c r="E1455" i="1"/>
  <c r="H1455" i="1" s="1"/>
  <c r="E1495" i="1"/>
  <c r="H1495" i="1" s="1"/>
  <c r="E1862" i="1"/>
  <c r="H1862" i="1" s="1"/>
  <c r="E1920" i="1"/>
  <c r="H1920" i="1" s="1"/>
  <c r="E1922" i="1"/>
  <c r="H1922" i="1" s="1"/>
  <c r="E1863" i="1"/>
  <c r="H1863" i="1" s="1"/>
  <c r="E1921" i="1"/>
  <c r="H1921" i="1" s="1"/>
  <c r="E2001" i="1"/>
  <c r="H2001" i="1" s="1"/>
  <c r="E101" i="1"/>
  <c r="H101" i="1" s="1"/>
  <c r="E664" i="1"/>
  <c r="H664" i="1" s="1"/>
  <c r="E926" i="1"/>
  <c r="H926" i="1" s="1"/>
  <c r="E927" i="1"/>
  <c r="H927" i="1" s="1"/>
  <c r="E1169" i="1"/>
  <c r="H1169" i="1" s="1"/>
  <c r="E1956" i="1"/>
  <c r="H1956" i="1" s="1"/>
  <c r="E1617" i="1"/>
  <c r="H1617" i="1" s="1"/>
  <c r="E1955" i="1"/>
  <c r="H1955" i="1" s="1"/>
  <c r="E2110" i="1"/>
  <c r="H2110" i="1" s="1"/>
  <c r="E270" i="1"/>
  <c r="H270" i="1" s="1"/>
  <c r="E272" i="1"/>
  <c r="H272" i="1" s="1"/>
  <c r="E274" i="1"/>
  <c r="H274" i="1" s="1"/>
  <c r="E276" i="1"/>
  <c r="H276" i="1" s="1"/>
  <c r="E308" i="1"/>
  <c r="H308" i="1" s="1"/>
  <c r="E310" i="1"/>
  <c r="H310" i="1" s="1"/>
  <c r="E312" i="1"/>
  <c r="H312" i="1" s="1"/>
  <c r="E314" i="1"/>
  <c r="H314" i="1" s="1"/>
  <c r="E316" i="1"/>
  <c r="H316" i="1" s="1"/>
  <c r="E318" i="1"/>
  <c r="H318" i="1" s="1"/>
  <c r="E320" i="1"/>
  <c r="H320" i="1" s="1"/>
  <c r="E322" i="1"/>
  <c r="H322" i="1" s="1"/>
  <c r="E324" i="1"/>
  <c r="H324" i="1" s="1"/>
  <c r="E326" i="1"/>
  <c r="H326" i="1" s="1"/>
  <c r="E328" i="1"/>
  <c r="H328" i="1" s="1"/>
  <c r="E330" i="1"/>
  <c r="H330" i="1" s="1"/>
  <c r="E271" i="1"/>
  <c r="H271" i="1" s="1"/>
  <c r="E273" i="1"/>
  <c r="H273" i="1" s="1"/>
  <c r="E275" i="1"/>
  <c r="H275" i="1" s="1"/>
  <c r="E309" i="1"/>
  <c r="H309" i="1" s="1"/>
  <c r="E311" i="1"/>
  <c r="H311" i="1" s="1"/>
  <c r="E313" i="1"/>
  <c r="H313" i="1" s="1"/>
  <c r="E315" i="1"/>
  <c r="H315" i="1" s="1"/>
  <c r="E317" i="1"/>
  <c r="H317" i="1" s="1"/>
  <c r="E319" i="1"/>
  <c r="H319" i="1" s="1"/>
  <c r="E321" i="1"/>
  <c r="H321" i="1" s="1"/>
  <c r="E323" i="1"/>
  <c r="H323" i="1" s="1"/>
  <c r="E325" i="1"/>
  <c r="H325" i="1" s="1"/>
  <c r="E327" i="1"/>
  <c r="H327" i="1" s="1"/>
  <c r="E329" i="1"/>
  <c r="H329" i="1" s="1"/>
  <c r="E381" i="1"/>
  <c r="H381" i="1" s="1"/>
  <c r="E383" i="1"/>
  <c r="H383" i="1" s="1"/>
  <c r="E385" i="1"/>
  <c r="H385" i="1" s="1"/>
  <c r="E387" i="1"/>
  <c r="H387" i="1" s="1"/>
  <c r="E389" i="1"/>
  <c r="H389" i="1" s="1"/>
  <c r="E435" i="1"/>
  <c r="H435" i="1" s="1"/>
  <c r="E437" i="1"/>
  <c r="H437" i="1" s="1"/>
  <c r="E439" i="1"/>
  <c r="H439" i="1" s="1"/>
  <c r="E441" i="1"/>
  <c r="H441" i="1" s="1"/>
  <c r="E443" i="1"/>
  <c r="H443" i="1" s="1"/>
  <c r="E487" i="1"/>
  <c r="H487" i="1" s="1"/>
  <c r="E489" i="1"/>
  <c r="H489" i="1" s="1"/>
  <c r="E491" i="1"/>
  <c r="H491" i="1" s="1"/>
  <c r="E493" i="1"/>
  <c r="H493" i="1" s="1"/>
  <c r="E495" i="1"/>
  <c r="H495" i="1" s="1"/>
  <c r="E497" i="1"/>
  <c r="H497" i="1" s="1"/>
  <c r="E499" i="1"/>
  <c r="H499" i="1" s="1"/>
  <c r="E382" i="1"/>
  <c r="H382" i="1" s="1"/>
  <c r="E384" i="1"/>
  <c r="H384" i="1" s="1"/>
  <c r="E386" i="1"/>
  <c r="H386" i="1" s="1"/>
  <c r="E388" i="1"/>
  <c r="H388" i="1" s="1"/>
  <c r="E436" i="1"/>
  <c r="H436" i="1" s="1"/>
  <c r="E438" i="1"/>
  <c r="H438" i="1" s="1"/>
  <c r="E440" i="1"/>
  <c r="H440" i="1" s="1"/>
  <c r="E442" i="1"/>
  <c r="H442" i="1" s="1"/>
  <c r="E488" i="1"/>
  <c r="H488" i="1" s="1"/>
  <c r="E490" i="1"/>
  <c r="H490" i="1" s="1"/>
  <c r="E492" i="1"/>
  <c r="H492" i="1" s="1"/>
  <c r="E494" i="1"/>
  <c r="H494" i="1" s="1"/>
  <c r="E496" i="1"/>
  <c r="H496" i="1" s="1"/>
  <c r="E498" i="1"/>
  <c r="H498" i="1" s="1"/>
  <c r="E500" i="1"/>
  <c r="H500" i="1" s="1"/>
  <c r="E758" i="1"/>
  <c r="H758" i="1" s="1"/>
  <c r="E760" i="1"/>
  <c r="H760" i="1" s="1"/>
  <c r="E816" i="1"/>
  <c r="H816" i="1" s="1"/>
  <c r="E818" i="1"/>
  <c r="H818" i="1" s="1"/>
  <c r="E820" i="1"/>
  <c r="H820" i="1" s="1"/>
  <c r="E1024" i="1"/>
  <c r="E1044" i="1"/>
  <c r="H1044" i="1" s="1"/>
  <c r="E1046" i="1"/>
  <c r="H1046" i="1" s="1"/>
  <c r="E759" i="1"/>
  <c r="H759" i="1" s="1"/>
  <c r="E761" i="1"/>
  <c r="E815" i="1"/>
  <c r="H815" i="1" s="1"/>
  <c r="E817" i="1"/>
  <c r="H817" i="1" s="1"/>
  <c r="E819" i="1"/>
  <c r="H819" i="1" s="1"/>
  <c r="E821" i="1"/>
  <c r="E1023" i="1"/>
  <c r="H1023" i="1" s="1"/>
  <c r="E1047" i="1"/>
  <c r="E1045" i="1"/>
  <c r="H1045" i="1" s="1"/>
  <c r="E1058" i="1"/>
  <c r="H1058" i="1" s="1"/>
  <c r="E1060" i="1"/>
  <c r="H1060" i="1" s="1"/>
  <c r="E1062" i="1"/>
  <c r="H1062" i="1" s="1"/>
  <c r="E1076" i="1"/>
  <c r="H1076" i="1" s="1"/>
  <c r="E1057" i="1"/>
  <c r="H1057" i="1" s="1"/>
  <c r="E1059" i="1"/>
  <c r="H1059" i="1" s="1"/>
  <c r="E1061" i="1"/>
  <c r="H1061" i="1" s="1"/>
  <c r="E1075" i="1"/>
  <c r="H1075" i="1" s="1"/>
  <c r="E1077" i="1"/>
  <c r="E1268" i="1"/>
  <c r="H1268" i="1" s="1"/>
  <c r="E1330" i="1"/>
  <c r="H1330" i="1" s="1"/>
  <c r="E1380" i="1"/>
  <c r="H1380" i="1" s="1"/>
  <c r="E1382" i="1"/>
  <c r="H1382" i="1" s="1"/>
  <c r="E1267" i="1"/>
  <c r="H1267" i="1" s="1"/>
  <c r="E1381" i="1"/>
  <c r="H1381" i="1" s="1"/>
  <c r="E1383" i="1"/>
  <c r="E1682" i="1"/>
  <c r="E2120" i="1"/>
  <c r="E2119" i="1"/>
  <c r="H2119" i="1" s="1"/>
  <c r="AE119" i="9"/>
  <c r="AE6" i="9" s="1"/>
  <c r="E8" i="9"/>
  <c r="E12" i="9"/>
  <c r="E16" i="9"/>
  <c r="W105" i="9" s="1"/>
  <c r="E7" i="9"/>
  <c r="E9" i="9"/>
  <c r="E13" i="9"/>
  <c r="W54" i="9" s="1"/>
  <c r="E17" i="9"/>
  <c r="E10" i="9"/>
  <c r="E14" i="9"/>
  <c r="W69" i="9" s="1"/>
  <c r="E18" i="9"/>
  <c r="E11" i="9"/>
  <c r="E15" i="9"/>
  <c r="W87" i="9" s="1"/>
  <c r="E19" i="9"/>
  <c r="W96" i="9" l="1"/>
  <c r="W94" i="9"/>
  <c r="W92" i="9"/>
  <c r="W53" i="9"/>
  <c r="W97" i="9"/>
  <c r="W95" i="9"/>
  <c r="W88" i="9"/>
  <c r="W70" i="9"/>
  <c r="W68" i="9"/>
  <c r="W59" i="9"/>
  <c r="W57" i="9"/>
  <c r="W61" i="9"/>
  <c r="W103" i="9"/>
  <c r="W85" i="9"/>
  <c r="W74" i="9"/>
  <c r="W67" i="9"/>
  <c r="W98" i="9"/>
  <c r="W90" i="9"/>
  <c r="W82" i="9"/>
  <c r="W104" i="9"/>
  <c r="W86" i="9"/>
  <c r="W84" i="9"/>
  <c r="W75" i="9"/>
  <c r="W73" i="9"/>
  <c r="W55" i="9"/>
  <c r="W58" i="9"/>
  <c r="W64" i="9"/>
  <c r="W62" i="9"/>
  <c r="W60" i="9"/>
  <c r="W83" i="9"/>
  <c r="W65" i="9"/>
  <c r="W63" i="9"/>
  <c r="W56" i="9"/>
  <c r="W66" i="9"/>
  <c r="W102" i="9"/>
  <c r="W100" i="9"/>
  <c r="W91" i="9"/>
  <c r="W89" i="9"/>
  <c r="W71" i="9"/>
  <c r="W106" i="9"/>
  <c r="W80" i="9"/>
  <c r="W78" i="9"/>
  <c r="W76" i="9"/>
  <c r="W99" i="9"/>
  <c r="W81" i="9"/>
  <c r="W79" i="9"/>
  <c r="W72" i="9"/>
  <c r="W101" i="9"/>
  <c r="W93" i="9"/>
  <c r="W77" i="9"/>
  <c r="W7" i="9"/>
  <c r="W47" i="9"/>
  <c r="W117" i="9"/>
  <c r="W14" i="9"/>
  <c r="W21" i="9"/>
  <c r="W33" i="9"/>
  <c r="W110" i="9"/>
  <c r="H1383" i="1"/>
  <c r="W18" i="9"/>
  <c r="W118" i="9"/>
  <c r="W36" i="9"/>
  <c r="H1683" i="1"/>
  <c r="W116" i="9"/>
  <c r="W45" i="9"/>
  <c r="H1215" i="1"/>
  <c r="E24" i="12" s="1"/>
  <c r="H2067" i="1"/>
  <c r="H1854" i="1"/>
  <c r="H978" i="1"/>
  <c r="H696" i="1"/>
  <c r="W11" i="9"/>
  <c r="W43" i="9"/>
  <c r="H597" i="1"/>
  <c r="W9" i="9"/>
  <c r="W39" i="9"/>
  <c r="H1640" i="1"/>
  <c r="H1143" i="1"/>
  <c r="W115" i="9"/>
  <c r="W17" i="9"/>
  <c r="H1899" i="1"/>
  <c r="H1025" i="1"/>
  <c r="E18" i="12" s="1"/>
  <c r="H76" i="1"/>
  <c r="W48" i="9"/>
  <c r="H1610" i="1"/>
  <c r="W42" i="9"/>
  <c r="W30" i="9"/>
  <c r="W12" i="9"/>
  <c r="H762" i="1"/>
  <c r="H1047" i="1"/>
  <c r="W24" i="9"/>
  <c r="W38" i="9"/>
  <c r="W50" i="9"/>
  <c r="H1064" i="1"/>
  <c r="W52" i="9"/>
  <c r="H2068" i="1"/>
  <c r="H596" i="1"/>
  <c r="W49" i="9"/>
  <c r="H1777" i="1"/>
  <c r="W25" i="9"/>
  <c r="H2000" i="1"/>
  <c r="H1609" i="1"/>
  <c r="H248" i="1"/>
  <c r="W114" i="9"/>
  <c r="W113" i="9"/>
  <c r="H1583" i="1"/>
  <c r="H445" i="1"/>
  <c r="E10" i="12" s="1"/>
  <c r="W32" i="9"/>
  <c r="H1900" i="1"/>
  <c r="H171" i="1"/>
  <c r="W46" i="9"/>
  <c r="H77" i="1"/>
  <c r="H1778" i="1"/>
  <c r="W26" i="9"/>
  <c r="W28" i="9"/>
  <c r="W108" i="9"/>
  <c r="W35" i="9"/>
  <c r="W51" i="9"/>
  <c r="H1333" i="1"/>
  <c r="H1484" i="1"/>
  <c r="H2120" i="1"/>
  <c r="W40" i="9"/>
  <c r="W109" i="9"/>
  <c r="W22" i="9"/>
  <c r="H822" i="1"/>
  <c r="W20" i="9"/>
  <c r="H697" i="1"/>
  <c r="H2121" i="1"/>
  <c r="H1584" i="1"/>
  <c r="W13" i="9"/>
  <c r="H2170" i="1"/>
  <c r="H1661" i="1"/>
  <c r="W107" i="9"/>
  <c r="W41" i="9"/>
  <c r="W10" i="9"/>
  <c r="H1384" i="1"/>
  <c r="H1034" i="1"/>
  <c r="H909" i="1"/>
  <c r="W111" i="9"/>
  <c r="H395" i="1"/>
  <c r="E9" i="12" s="1"/>
  <c r="H979" i="1"/>
  <c r="H910" i="1"/>
  <c r="W112" i="9"/>
  <c r="H337" i="1"/>
  <c r="E8" i="12" s="1"/>
  <c r="W44" i="9"/>
  <c r="H1660" i="1"/>
  <c r="W19" i="9"/>
  <c r="W37" i="9"/>
  <c r="H172" i="1"/>
  <c r="W31" i="9"/>
  <c r="W34" i="9"/>
  <c r="H1682" i="1"/>
  <c r="H1077" i="1"/>
  <c r="H821" i="1"/>
  <c r="H761" i="1"/>
  <c r="H1024" i="1"/>
  <c r="W8" i="9"/>
  <c r="H506" i="1"/>
  <c r="H1048" i="1"/>
  <c r="E20" i="12" s="1"/>
  <c r="H2" i="1"/>
  <c r="H1142" i="1"/>
  <c r="W23" i="9"/>
  <c r="H1639" i="1"/>
  <c r="H1214" i="1"/>
  <c r="W27" i="9"/>
  <c r="W29" i="9"/>
  <c r="H1999" i="1"/>
  <c r="H1855" i="1"/>
  <c r="H1078" i="1"/>
  <c r="W15" i="9"/>
  <c r="W16" i="9"/>
  <c r="H1270" i="1"/>
  <c r="E25" i="12" s="1"/>
  <c r="H249" i="1"/>
  <c r="E6" i="12" s="1"/>
  <c r="H280" i="1"/>
  <c r="E7" i="12" s="1"/>
  <c r="H1483" i="1"/>
  <c r="G41" i="12"/>
  <c r="J41" i="12"/>
  <c r="I40" i="12"/>
  <c r="J40" i="12"/>
  <c r="G40" i="12"/>
  <c r="I41" i="12"/>
  <c r="E6" i="9"/>
  <c r="E119" i="9"/>
  <c r="B119" i="9"/>
  <c r="E35" i="12" l="1"/>
  <c r="E26" i="12"/>
  <c r="E19" i="12"/>
  <c r="E5" i="12"/>
  <c r="E37" i="12"/>
  <c r="E38" i="12"/>
  <c r="E28" i="12"/>
  <c r="E13" i="12"/>
  <c r="E34" i="12"/>
  <c r="E22" i="12"/>
  <c r="E11" i="12"/>
  <c r="E16" i="12"/>
  <c r="E4" i="12"/>
  <c r="E32" i="12"/>
  <c r="E12" i="12"/>
  <c r="E17" i="12"/>
  <c r="E27" i="12"/>
  <c r="E15" i="12"/>
  <c r="E36" i="12"/>
  <c r="E31" i="12"/>
  <c r="E39" i="12"/>
  <c r="E21" i="12"/>
  <c r="E14" i="12"/>
  <c r="E33" i="12"/>
  <c r="C4" i="12" a="1"/>
  <c r="C4" i="12" s="1"/>
  <c r="D6" i="12" a="1"/>
  <c r="D6" i="12" s="1"/>
  <c r="F7" i="12" a="1"/>
  <c r="F7" i="12" s="1"/>
  <c r="H7" i="12" a="1"/>
  <c r="H7" i="12" s="1"/>
  <c r="C8" i="12" a="1"/>
  <c r="C8" i="12" s="1"/>
  <c r="D10" i="12" a="1"/>
  <c r="D10" i="12" s="1"/>
  <c r="F11" i="12" a="1"/>
  <c r="F11" i="12" s="1"/>
  <c r="H11" i="12" a="1"/>
  <c r="H11" i="12" s="1"/>
  <c r="C12" i="12" a="1"/>
  <c r="C12" i="12" s="1"/>
  <c r="D14" i="12" a="1"/>
  <c r="D14" i="12" s="1"/>
  <c r="F15" i="12" a="1"/>
  <c r="F15" i="12" s="1"/>
  <c r="H15" i="12" a="1"/>
  <c r="H15" i="12" s="1"/>
  <c r="C16" i="12" a="1"/>
  <c r="C16" i="12" s="1"/>
  <c r="D18" i="12" a="1"/>
  <c r="D18" i="12" s="1"/>
  <c r="F19" i="12" a="1"/>
  <c r="F19" i="12" s="1"/>
  <c r="H19" i="12" a="1"/>
  <c r="H19" i="12" s="1"/>
  <c r="C20" i="12" a="1"/>
  <c r="C20" i="12" s="1"/>
  <c r="F4" i="12" a="1"/>
  <c r="F4" i="12" s="1"/>
  <c r="H4" i="12" a="1"/>
  <c r="H4" i="12" s="1"/>
  <c r="C5" i="12" a="1"/>
  <c r="C5" i="12" s="1"/>
  <c r="D7" i="12" a="1"/>
  <c r="D7" i="12" s="1"/>
  <c r="D4" i="12" a="1"/>
  <c r="D4" i="12" s="1"/>
  <c r="F5" i="12" a="1"/>
  <c r="F5" i="12" s="1"/>
  <c r="H5" i="12" a="1"/>
  <c r="H5" i="12" s="1"/>
  <c r="C6" i="12" a="1"/>
  <c r="C6" i="12" s="1"/>
  <c r="D8" i="12" a="1"/>
  <c r="D8" i="12" s="1"/>
  <c r="F9" i="12" a="1"/>
  <c r="F9" i="12" s="1"/>
  <c r="H9" i="12" a="1"/>
  <c r="H9" i="12" s="1"/>
  <c r="C10" i="12" a="1"/>
  <c r="C10" i="12" s="1"/>
  <c r="D12" i="12" a="1"/>
  <c r="D12" i="12" s="1"/>
  <c r="F13" i="12" a="1"/>
  <c r="F13" i="12" s="1"/>
  <c r="H13" i="12" a="1"/>
  <c r="H13" i="12" s="1"/>
  <c r="C14" i="12" a="1"/>
  <c r="C14" i="12" s="1"/>
  <c r="D16" i="12" a="1"/>
  <c r="D16" i="12" s="1"/>
  <c r="F17" i="12" a="1"/>
  <c r="F17" i="12" s="1"/>
  <c r="H17" i="12" a="1"/>
  <c r="H17" i="12" s="1"/>
  <c r="C18" i="12" a="1"/>
  <c r="C18" i="12" s="1"/>
  <c r="D5" i="12" a="1"/>
  <c r="D5" i="12" s="1"/>
  <c r="F6" i="12" a="1"/>
  <c r="F6" i="12" s="1"/>
  <c r="H6" i="12" a="1"/>
  <c r="H6" i="12" s="1"/>
  <c r="C7" i="12" a="1"/>
  <c r="C7" i="12" s="1"/>
  <c r="D9" i="12" a="1"/>
  <c r="D9" i="12" s="1"/>
  <c r="F10" i="12" a="1"/>
  <c r="F10" i="12" s="1"/>
  <c r="H10" i="12" a="1"/>
  <c r="H10" i="12" s="1"/>
  <c r="C11" i="12" a="1"/>
  <c r="C11" i="12" s="1"/>
  <c r="D13" i="12" a="1"/>
  <c r="D13" i="12" s="1"/>
  <c r="F14" i="12" a="1"/>
  <c r="F14" i="12" s="1"/>
  <c r="H14" i="12" a="1"/>
  <c r="H14" i="12" s="1"/>
  <c r="C15" i="12" a="1"/>
  <c r="C15" i="12" s="1"/>
  <c r="H12" i="12" a="1"/>
  <c r="H12" i="12" s="1"/>
  <c r="H18" i="12" a="1"/>
  <c r="H18" i="12" s="1"/>
  <c r="F20" i="12" a="1"/>
  <c r="F20" i="12" s="1"/>
  <c r="H20" i="12" a="1"/>
  <c r="H20" i="12" s="1"/>
  <c r="C21" i="12" a="1"/>
  <c r="C21" i="12" s="1"/>
  <c r="D23" i="12" a="1"/>
  <c r="D23" i="12" s="1"/>
  <c r="F24" i="12" a="1"/>
  <c r="F24" i="12" s="1"/>
  <c r="H24" i="12" a="1"/>
  <c r="H24" i="12" s="1"/>
  <c r="C25" i="12" a="1"/>
  <c r="C25" i="12" s="1"/>
  <c r="D27" i="12" a="1"/>
  <c r="D27" i="12" s="1"/>
  <c r="F28" i="12" a="1"/>
  <c r="F28" i="12" s="1"/>
  <c r="H28" i="12" a="1"/>
  <c r="H28" i="12" s="1"/>
  <c r="C29" i="12" a="1"/>
  <c r="C29" i="12" s="1"/>
  <c r="D31" i="12" a="1"/>
  <c r="D31" i="12" s="1"/>
  <c r="F32" i="12" a="1"/>
  <c r="F32" i="12" s="1"/>
  <c r="H32" i="12" a="1"/>
  <c r="H32" i="12" s="1"/>
  <c r="C33" i="12" a="1"/>
  <c r="C33" i="12" s="1"/>
  <c r="D11" i="12" a="1"/>
  <c r="D11" i="12" s="1"/>
  <c r="F16" i="12" a="1"/>
  <c r="F16" i="12" s="1"/>
  <c r="C17" i="12" a="1"/>
  <c r="C17" i="12" s="1"/>
  <c r="D20" i="12" a="1"/>
  <c r="D20" i="12" s="1"/>
  <c r="F21" i="12" a="1"/>
  <c r="F21" i="12" s="1"/>
  <c r="H21" i="12" a="1"/>
  <c r="H21" i="12" s="1"/>
  <c r="C22" i="12" a="1"/>
  <c r="C22" i="12" s="1"/>
  <c r="D24" i="12" a="1"/>
  <c r="D24" i="12" s="1"/>
  <c r="F25" i="12" a="1"/>
  <c r="F25" i="12" s="1"/>
  <c r="H25" i="12" a="1"/>
  <c r="H25" i="12" s="1"/>
  <c r="C26" i="12" a="1"/>
  <c r="C26" i="12" s="1"/>
  <c r="D28" i="12" a="1"/>
  <c r="D28" i="12" s="1"/>
  <c r="F29" i="12" a="1"/>
  <c r="F29" i="12" s="1"/>
  <c r="H29" i="12" a="1"/>
  <c r="H29" i="12" s="1"/>
  <c r="C30" i="12" a="1"/>
  <c r="C30" i="12" s="1"/>
  <c r="F8" i="12" a="1"/>
  <c r="F8" i="12" s="1"/>
  <c r="C9" i="12" a="1"/>
  <c r="C9" i="12" s="1"/>
  <c r="D15" i="12" a="1"/>
  <c r="D15" i="12" s="1"/>
  <c r="D17" i="12" a="1"/>
  <c r="D17" i="12" s="1"/>
  <c r="F18" i="12" a="1"/>
  <c r="F18" i="12" s="1"/>
  <c r="C19" i="12" a="1"/>
  <c r="C19" i="12" s="1"/>
  <c r="D21" i="12" a="1"/>
  <c r="D21" i="12" s="1"/>
  <c r="F22" i="12" a="1"/>
  <c r="F22" i="12" s="1"/>
  <c r="H22" i="12" a="1"/>
  <c r="H22" i="12" s="1"/>
  <c r="C23" i="12" a="1"/>
  <c r="C23" i="12" s="1"/>
  <c r="D25" i="12" a="1"/>
  <c r="D25" i="12" s="1"/>
  <c r="F26" i="12" a="1"/>
  <c r="F26" i="12" s="1"/>
  <c r="H26" i="12" a="1"/>
  <c r="H26" i="12" s="1"/>
  <c r="C27" i="12" a="1"/>
  <c r="C27" i="12" s="1"/>
  <c r="D29" i="12" a="1"/>
  <c r="D29" i="12" s="1"/>
  <c r="F30" i="12" a="1"/>
  <c r="F30" i="12" s="1"/>
  <c r="H30" i="12" a="1"/>
  <c r="H30" i="12" s="1"/>
  <c r="C31" i="12" a="1"/>
  <c r="C31" i="12" s="1"/>
  <c r="H8" i="12" a="1"/>
  <c r="H8" i="12" s="1"/>
  <c r="F12" i="12" a="1"/>
  <c r="F12" i="12" s="1"/>
  <c r="C13" i="12" a="1"/>
  <c r="C13" i="12" s="1"/>
  <c r="H16" i="12" a="1"/>
  <c r="H16" i="12" s="1"/>
  <c r="D19" i="12" a="1"/>
  <c r="D19" i="12" s="1"/>
  <c r="D22" i="12" a="1"/>
  <c r="D22" i="12" s="1"/>
  <c r="F23" i="12" a="1"/>
  <c r="F23" i="12" s="1"/>
  <c r="H23" i="12" a="1"/>
  <c r="H23" i="12" s="1"/>
  <c r="C24" i="12" a="1"/>
  <c r="C24" i="12" s="1"/>
  <c r="D26" i="12" a="1"/>
  <c r="D26" i="12" s="1"/>
  <c r="F27" i="12" a="1"/>
  <c r="F27" i="12" s="1"/>
  <c r="H27" i="12" a="1"/>
  <c r="H27" i="12" s="1"/>
  <c r="C28" i="12" a="1"/>
  <c r="C28" i="12" s="1"/>
  <c r="D30" i="12" a="1"/>
  <c r="D30" i="12" s="1"/>
  <c r="C32" i="12" a="1"/>
  <c r="C32" i="12" s="1"/>
  <c r="F33" i="12" a="1"/>
  <c r="F33" i="12" s="1"/>
  <c r="H33" i="12" a="1"/>
  <c r="H33" i="12" s="1"/>
  <c r="C34" i="12" a="1"/>
  <c r="C34" i="12" s="1"/>
  <c r="D36" i="12" a="1"/>
  <c r="D36" i="12" s="1"/>
  <c r="F37" i="12" a="1"/>
  <c r="F37" i="12" s="1"/>
  <c r="C38" i="12" a="1"/>
  <c r="C38" i="12" s="1"/>
  <c r="H31" i="12" a="1"/>
  <c r="H31" i="12" s="1"/>
  <c r="D32" i="12" a="1"/>
  <c r="D32" i="12" s="1"/>
  <c r="D33" i="12" a="1"/>
  <c r="D33" i="12" s="1"/>
  <c r="F34" i="12" a="1"/>
  <c r="F34" i="12" s="1"/>
  <c r="H34" i="12" a="1"/>
  <c r="H34" i="12" s="1"/>
  <c r="C35" i="12" a="1"/>
  <c r="C35" i="12" s="1"/>
  <c r="D37" i="12" a="1"/>
  <c r="D37" i="12" s="1"/>
  <c r="F38" i="12" a="1"/>
  <c r="F38" i="12" s="1"/>
  <c r="H38" i="12" a="1"/>
  <c r="H38" i="12" s="1"/>
  <c r="C39" i="12" a="1"/>
  <c r="C39" i="12" s="1"/>
  <c r="D34" i="12" a="1"/>
  <c r="D34" i="12" s="1"/>
  <c r="F35" i="12" a="1"/>
  <c r="F35" i="12" s="1"/>
  <c r="H35" i="12" a="1"/>
  <c r="H35" i="12" s="1"/>
  <c r="C36" i="12" a="1"/>
  <c r="C36" i="12" s="1"/>
  <c r="D38" i="12" a="1"/>
  <c r="D38" i="12" s="1"/>
  <c r="F39" i="12" a="1"/>
  <c r="F39" i="12" s="1"/>
  <c r="H39" i="12" a="1"/>
  <c r="H39" i="12" s="1"/>
  <c r="F31" i="12" a="1"/>
  <c r="F31" i="12" s="1"/>
  <c r="D35" i="12" a="1"/>
  <c r="D35" i="12" s="1"/>
  <c r="F36" i="12" a="1"/>
  <c r="F36" i="12" s="1"/>
  <c r="H36" i="12" a="1"/>
  <c r="H36" i="12" s="1"/>
  <c r="C37" i="12" a="1"/>
  <c r="C37" i="12" s="1"/>
  <c r="D39" i="12" a="1"/>
  <c r="D39" i="12" s="1"/>
  <c r="H37" i="12" a="1"/>
  <c r="H37" i="12" s="1"/>
  <c r="E23" i="12"/>
  <c r="E30" i="12"/>
  <c r="E29" i="12"/>
  <c r="H3" i="12" a="1"/>
  <c r="H3" i="12" s="1"/>
  <c r="E3" i="12"/>
  <c r="F3" i="12" a="1"/>
  <c r="F3" i="12" s="1"/>
  <c r="C3" i="12" a="1"/>
  <c r="C3" i="12" s="1"/>
  <c r="D3" i="12" a="1"/>
  <c r="D3" i="12" s="1"/>
  <c r="J26" i="9"/>
  <c r="J15" i="9"/>
  <c r="C41" i="12" l="1"/>
  <c r="C40" i="12"/>
  <c r="E41" i="12"/>
  <c r="E40" i="12"/>
  <c r="H40" i="12"/>
  <c r="H41" i="12"/>
  <c r="F40" i="12"/>
  <c r="F41" i="12"/>
  <c r="D40" i="12"/>
  <c r="D41" i="12"/>
  <c r="Z117" i="9"/>
  <c r="Z118" i="9"/>
  <c r="J20" i="9"/>
  <c r="J25" i="9"/>
  <c r="J19" i="9"/>
  <c r="J23" i="9"/>
  <c r="J17" i="9"/>
  <c r="J12" i="9"/>
  <c r="J18" i="9"/>
  <c r="J9" i="9"/>
  <c r="J13" i="9"/>
  <c r="J21" i="9"/>
  <c r="J22" i="9"/>
  <c r="J8" i="9"/>
  <c r="J14" i="9"/>
  <c r="J24" i="9"/>
  <c r="J11" i="9"/>
  <c r="J16" i="9"/>
  <c r="J10" i="9"/>
  <c r="L6" i="9"/>
  <c r="J7" i="9"/>
  <c r="Z104" i="9" l="1"/>
  <c r="Z92" i="9"/>
  <c r="Z95" i="9"/>
  <c r="Z102" i="9"/>
  <c r="Z93" i="9"/>
  <c r="Z91" i="9"/>
  <c r="Z98" i="9"/>
  <c r="Z105" i="9"/>
  <c r="Z103" i="9"/>
  <c r="Z94" i="9"/>
  <c r="Z101" i="9"/>
  <c r="Z96" i="9"/>
  <c r="Z99" i="9"/>
  <c r="Z106" i="9"/>
  <c r="Z90" i="9"/>
  <c r="Z97" i="9"/>
  <c r="Z100" i="9"/>
  <c r="Z76" i="9"/>
  <c r="Z79" i="9"/>
  <c r="Z86" i="9"/>
  <c r="Z77" i="9"/>
  <c r="Z88" i="9"/>
  <c r="Z75" i="9"/>
  <c r="Z82" i="9"/>
  <c r="Z89" i="9"/>
  <c r="Z84" i="9"/>
  <c r="Z87" i="9"/>
  <c r="Z78" i="9"/>
  <c r="Z85" i="9"/>
  <c r="Z80" i="9"/>
  <c r="Z83" i="9"/>
  <c r="Z81" i="9"/>
  <c r="Z51" i="9"/>
  <c r="Z54" i="9"/>
  <c r="Z56" i="9"/>
  <c r="Z57" i="9"/>
  <c r="Z55" i="9"/>
  <c r="Z53" i="9"/>
  <c r="Z60" i="9"/>
  <c r="Z63" i="9"/>
  <c r="Z61" i="9"/>
  <c r="Z59" i="9"/>
  <c r="Z62" i="9"/>
  <c r="Z64" i="9"/>
  <c r="Z58" i="9"/>
  <c r="Z72" i="9"/>
  <c r="Z73" i="9"/>
  <c r="Z71" i="9"/>
  <c r="Z74" i="9"/>
  <c r="Z70" i="9"/>
  <c r="Z66" i="9"/>
  <c r="Z68" i="9"/>
  <c r="Z69" i="9"/>
  <c r="Z67" i="9"/>
  <c r="Z65" i="9"/>
  <c r="Z50" i="9"/>
  <c r="Z52" i="9"/>
  <c r="Z19" i="9"/>
  <c r="Z22" i="9"/>
  <c r="Z18" i="9"/>
  <c r="Z21" i="9"/>
  <c r="Z20" i="9"/>
  <c r="Z23" i="9"/>
  <c r="Z44" i="9"/>
  <c r="Z45" i="9"/>
  <c r="Z48" i="9"/>
  <c r="Z47" i="9"/>
  <c r="Z49" i="9"/>
  <c r="Z46" i="9"/>
  <c r="Z40" i="9"/>
  <c r="Z39" i="9"/>
  <c r="Z42" i="9"/>
  <c r="Z43" i="9"/>
  <c r="Z41" i="9"/>
  <c r="Z32" i="9"/>
  <c r="Z33" i="9"/>
  <c r="Z36" i="9"/>
  <c r="Z38" i="9"/>
  <c r="Z34" i="9"/>
  <c r="Z35" i="9"/>
  <c r="Z37" i="9"/>
  <c r="Z11" i="9"/>
  <c r="Z12" i="9"/>
  <c r="Z13" i="9"/>
  <c r="Z16" i="9"/>
  <c r="Z17" i="9"/>
  <c r="Z14" i="9"/>
  <c r="Z15" i="9"/>
  <c r="Z107" i="9"/>
  <c r="Z111" i="9"/>
  <c r="Z110" i="9"/>
  <c r="Z108" i="9"/>
  <c r="Z109" i="9"/>
  <c r="Z112" i="9"/>
  <c r="Z114" i="9"/>
  <c r="Z113" i="9"/>
  <c r="Z116" i="9"/>
  <c r="Z115" i="9"/>
  <c r="Z7" i="9"/>
  <c r="Z9" i="9"/>
  <c r="Z8" i="9"/>
  <c r="Z10" i="9"/>
  <c r="Z31" i="9"/>
  <c r="Z25" i="9"/>
  <c r="Z30" i="9"/>
  <c r="Z24" i="9"/>
  <c r="Z29" i="9"/>
  <c r="Z28" i="9"/>
  <c r="Z27" i="9"/>
  <c r="Z26" i="9"/>
  <c r="J119" i="9"/>
  <c r="J6" i="9"/>
  <c r="P9" i="9" a="1"/>
  <c r="P9" i="9" s="1"/>
  <c r="AB9" i="9" s="1"/>
  <c r="P92" i="9" a="1"/>
  <c r="P92" i="9" s="1"/>
  <c r="AB92" i="9" s="1"/>
  <c r="P53" i="9" a="1"/>
  <c r="P53" i="9" s="1"/>
  <c r="AB53" i="9" s="1"/>
  <c r="P55" i="9" a="1"/>
  <c r="P55" i="9" s="1"/>
  <c r="AB55" i="9" s="1"/>
  <c r="G637" i="1" s="1"/>
  <c r="P96" i="9" a="1"/>
  <c r="P96" i="9" s="1"/>
  <c r="AB96" i="9" s="1"/>
  <c r="G534" i="1" s="1"/>
  <c r="P109" i="9" a="1"/>
  <c r="P109" i="9" s="1"/>
  <c r="AB109" i="9" s="1"/>
  <c r="P99" i="9" a="1"/>
  <c r="P99" i="9" s="1"/>
  <c r="AB99" i="9" s="1"/>
  <c r="P77" i="9" a="1"/>
  <c r="P77" i="9" s="1"/>
  <c r="AB77" i="9" s="1"/>
  <c r="P90" i="9" a="1"/>
  <c r="P90" i="9" s="1"/>
  <c r="AB90" i="9" s="1"/>
  <c r="P105" i="9" a="1"/>
  <c r="P105" i="9" s="1"/>
  <c r="AB105" i="9" s="1"/>
  <c r="P93" i="9" a="1"/>
  <c r="P93" i="9" s="1"/>
  <c r="AB93" i="9" s="1"/>
  <c r="P66" i="9" a="1"/>
  <c r="P66" i="9" s="1"/>
  <c r="AB66" i="9" s="1"/>
  <c r="P74" i="9" a="1"/>
  <c r="P74" i="9" s="1"/>
  <c r="AB74" i="9" s="1"/>
  <c r="G844" i="1" s="1"/>
  <c r="P108" i="9" a="1"/>
  <c r="P108" i="9" s="1"/>
  <c r="AB108" i="9" s="1"/>
  <c r="G1387" i="1" s="1"/>
  <c r="P72" i="9" a="1"/>
  <c r="P72" i="9" s="1"/>
  <c r="AB72" i="9" s="1"/>
  <c r="P113" i="9" a="1"/>
  <c r="P113" i="9" s="1"/>
  <c r="AB113" i="9" s="1"/>
  <c r="P97" i="9" a="1"/>
  <c r="P97" i="9" s="1"/>
  <c r="AB97" i="9" s="1"/>
  <c r="P24" i="9" a="1"/>
  <c r="P24" i="9" s="1"/>
  <c r="AB24" i="9" s="1"/>
  <c r="P110" i="9" a="1"/>
  <c r="P110" i="9" s="1"/>
  <c r="AB110" i="9" s="1"/>
  <c r="P82" i="9" a="1"/>
  <c r="P82" i="9" s="1"/>
  <c r="AB82" i="9" s="1"/>
  <c r="P88" i="9" a="1"/>
  <c r="P88" i="9" s="1"/>
  <c r="AB88" i="9" s="1"/>
  <c r="P42" i="9" a="1"/>
  <c r="P42" i="9" s="1"/>
  <c r="AB42" i="9" s="1"/>
  <c r="P28" i="9" a="1"/>
  <c r="P28" i="9" s="1"/>
  <c r="AB28" i="9" s="1"/>
  <c r="P30" i="9" a="1"/>
  <c r="P30" i="9" s="1"/>
  <c r="AB30" i="9" s="1"/>
  <c r="P86" i="9" a="1"/>
  <c r="P86" i="9" s="1"/>
  <c r="AB86" i="9" s="1"/>
  <c r="P63" i="9" a="1"/>
  <c r="P63" i="9" s="1"/>
  <c r="AB63" i="9" s="1"/>
  <c r="P22" i="9" a="1"/>
  <c r="P22" i="9" s="1"/>
  <c r="AB22" i="9" s="1"/>
  <c r="P89" i="9" a="1"/>
  <c r="P89" i="9" s="1"/>
  <c r="AB89" i="9" s="1"/>
  <c r="P51" i="9" a="1"/>
  <c r="P51" i="9" s="1"/>
  <c r="AB51" i="9" s="1"/>
  <c r="P111" i="9" a="1"/>
  <c r="P111" i="9" s="1"/>
  <c r="AB111" i="9" s="1"/>
  <c r="P25" i="9" a="1"/>
  <c r="P25" i="9" s="1"/>
  <c r="AB25" i="9" s="1"/>
  <c r="P83" i="9" a="1"/>
  <c r="P83" i="9" s="1"/>
  <c r="AB83" i="9" s="1"/>
  <c r="P36" i="9" a="1"/>
  <c r="P36" i="9" s="1"/>
  <c r="AB36" i="9" s="1"/>
  <c r="G1877" i="1" s="1"/>
  <c r="P104" i="9" a="1"/>
  <c r="P104" i="9" s="1"/>
  <c r="AB104" i="9" s="1"/>
  <c r="P26" i="9" a="1"/>
  <c r="P26" i="9" s="1"/>
  <c r="AB26" i="9" s="1"/>
  <c r="P95" i="9" a="1"/>
  <c r="P95" i="9" s="1"/>
  <c r="AB95" i="9" s="1"/>
  <c r="G1091" i="1" s="1"/>
  <c r="P81" i="9" a="1"/>
  <c r="P81" i="9" s="1"/>
  <c r="AB81" i="9" s="1"/>
  <c r="P94" i="9" a="1"/>
  <c r="P94" i="9" s="1"/>
  <c r="AB94" i="9" s="1"/>
  <c r="P107" i="9" a="1"/>
  <c r="P107" i="9" s="1"/>
  <c r="AB107" i="9" s="1"/>
  <c r="P87" i="9" a="1"/>
  <c r="P87" i="9" s="1"/>
  <c r="AB87" i="9" s="1"/>
  <c r="P68" i="9" a="1"/>
  <c r="P68" i="9" s="1"/>
  <c r="AB68" i="9" s="1"/>
  <c r="P117" i="9" a="1"/>
  <c r="P117" i="9" s="1"/>
  <c r="AB117" i="9" s="1"/>
  <c r="P39" i="9" a="1"/>
  <c r="P39" i="9" s="1"/>
  <c r="AB39" i="9" s="1"/>
  <c r="G1723" i="1" s="1"/>
  <c r="P7" i="9" a="1"/>
  <c r="P7" i="9" s="1"/>
  <c r="AB7" i="9" s="1"/>
  <c r="G1332" i="1" s="1"/>
  <c r="P27" i="9" a="1"/>
  <c r="P27" i="9" s="1"/>
  <c r="AB27" i="9" s="1"/>
  <c r="P29" i="9" a="1"/>
  <c r="P29" i="9" s="1"/>
  <c r="AB29" i="9" s="1"/>
  <c r="P34" i="9" a="1"/>
  <c r="P34" i="9" s="1"/>
  <c r="AB34" i="9" s="1"/>
  <c r="P50" i="9" a="1"/>
  <c r="P50" i="9" s="1"/>
  <c r="AB50" i="9" s="1"/>
  <c r="P48" i="9" a="1"/>
  <c r="P48" i="9" s="1"/>
  <c r="AB48" i="9" s="1"/>
  <c r="P106" i="9" a="1"/>
  <c r="P106" i="9" s="1"/>
  <c r="AB106" i="9" s="1"/>
  <c r="P70" i="9" a="1"/>
  <c r="P70" i="9" s="1"/>
  <c r="AB70" i="9" s="1"/>
  <c r="G41" i="1" s="1"/>
  <c r="P21" i="9" a="1"/>
  <c r="P21" i="9" s="1"/>
  <c r="AB21" i="9" s="1"/>
  <c r="P41" i="9" a="1"/>
  <c r="P41" i="9" s="1"/>
  <c r="AB41" i="9" s="1"/>
  <c r="G1953" i="1" s="1"/>
  <c r="P49" i="9" a="1"/>
  <c r="P49" i="9" s="1"/>
  <c r="AB49" i="9" s="1"/>
  <c r="P118" i="9" a="1"/>
  <c r="P118" i="9" s="1"/>
  <c r="AB118" i="9" s="1"/>
  <c r="P112" i="9" a="1"/>
  <c r="P112" i="9" s="1"/>
  <c r="AB112" i="9" s="1"/>
  <c r="G512" i="1" s="1"/>
  <c r="P76" i="9" a="1"/>
  <c r="P76" i="9" s="1"/>
  <c r="AB76" i="9" s="1"/>
  <c r="P61" i="9" a="1"/>
  <c r="P61" i="9" s="1"/>
  <c r="AB61" i="9" s="1"/>
  <c r="P43" i="9" a="1"/>
  <c r="P43" i="9" s="1"/>
  <c r="AB43" i="9" s="1"/>
  <c r="G1946" i="1" s="1"/>
  <c r="P40" i="9" a="1"/>
  <c r="P40" i="9" s="1"/>
  <c r="AB40" i="9" s="1"/>
  <c r="P54" i="9" a="1"/>
  <c r="P54" i="9" s="1"/>
  <c r="AB54" i="9" s="1"/>
  <c r="P116" i="9" a="1"/>
  <c r="P116" i="9" s="1"/>
  <c r="AB116" i="9" s="1"/>
  <c r="G2" i="1" s="1"/>
  <c r="P103" i="9" a="1"/>
  <c r="P103" i="9" s="1"/>
  <c r="AB103" i="9" s="1"/>
  <c r="P65" i="9" a="1"/>
  <c r="P65" i="9" s="1"/>
  <c r="AB65" i="9" s="1"/>
  <c r="P78" i="9" a="1"/>
  <c r="P78" i="9" s="1"/>
  <c r="AB78" i="9" s="1"/>
  <c r="P8" i="9" a="1"/>
  <c r="P8" i="9" s="1"/>
  <c r="AB8" i="9" s="1"/>
  <c r="P80" i="9" a="1"/>
  <c r="P80" i="9" s="1"/>
  <c r="AB80" i="9" s="1"/>
  <c r="P15" i="9" a="1"/>
  <c r="P15" i="9" s="1"/>
  <c r="AB15" i="9" s="1"/>
  <c r="P45" i="9" a="1"/>
  <c r="P45" i="9" s="1"/>
  <c r="AB45" i="9" s="1"/>
  <c r="P91" i="9" a="1"/>
  <c r="P91" i="9" s="1"/>
  <c r="AB91" i="9" s="1"/>
  <c r="G597" i="1" s="1"/>
  <c r="P114" i="9" a="1"/>
  <c r="P114" i="9" s="1"/>
  <c r="AB114" i="9" s="1"/>
  <c r="P56" i="9" a="1"/>
  <c r="P56" i="9" s="1"/>
  <c r="AB56" i="9" s="1"/>
  <c r="G1494" i="1" s="1"/>
  <c r="P32" i="9" a="1"/>
  <c r="P32" i="9" s="1"/>
  <c r="AB32" i="9" s="1"/>
  <c r="G1837" i="1" s="1"/>
  <c r="P44" i="9" a="1"/>
  <c r="P44" i="9" s="1"/>
  <c r="AB44" i="9" s="1"/>
  <c r="P62" i="9" a="1"/>
  <c r="P62" i="9" s="1"/>
  <c r="AB62" i="9" s="1"/>
  <c r="G1701" i="1" s="1"/>
  <c r="P38" i="9" a="1"/>
  <c r="P38" i="9" s="1"/>
  <c r="AB38" i="9" s="1"/>
  <c r="P67" i="9" a="1"/>
  <c r="P67" i="9" s="1"/>
  <c r="AB67" i="9" s="1"/>
  <c r="P46" i="9" a="1"/>
  <c r="P46" i="9" s="1"/>
  <c r="AB46" i="9" s="1"/>
  <c r="P59" i="9" a="1"/>
  <c r="P59" i="9" s="1"/>
  <c r="AB59" i="9" s="1"/>
  <c r="P17" i="9" a="1"/>
  <c r="P17" i="9" s="1"/>
  <c r="AB17" i="9" s="1"/>
  <c r="P58" i="9" a="1"/>
  <c r="P58" i="9" s="1"/>
  <c r="AB58" i="9" s="1"/>
  <c r="P100" i="9" a="1"/>
  <c r="P100" i="9" s="1"/>
  <c r="AB100" i="9" s="1"/>
  <c r="P47" i="9" a="1"/>
  <c r="P47" i="9" s="1"/>
  <c r="AB47" i="9" s="1"/>
  <c r="P19" i="9" a="1"/>
  <c r="P19" i="9" s="1"/>
  <c r="AB19" i="9" s="1"/>
  <c r="P101" i="9" a="1"/>
  <c r="P101" i="9" s="1"/>
  <c r="AB101" i="9" s="1"/>
  <c r="P16" i="9" a="1"/>
  <c r="P16" i="9" s="1"/>
  <c r="AB16" i="9" s="1"/>
  <c r="P69" i="9" a="1"/>
  <c r="P69" i="9" s="1"/>
  <c r="AB69" i="9" s="1"/>
  <c r="P14" i="9" a="1"/>
  <c r="P14" i="9" s="1"/>
  <c r="AB14" i="9" s="1"/>
  <c r="G230" i="1" s="1"/>
  <c r="P52" i="9" a="1"/>
  <c r="P52" i="9" s="1"/>
  <c r="AB52" i="9" s="1"/>
  <c r="P75" i="9" a="1"/>
  <c r="P75" i="9" s="1"/>
  <c r="AB75" i="9" s="1"/>
  <c r="P10" i="9" a="1"/>
  <c r="P10" i="9" s="1"/>
  <c r="AB10" i="9" s="1"/>
  <c r="P84" i="9" a="1"/>
  <c r="P84" i="9" s="1"/>
  <c r="AB84" i="9" s="1"/>
  <c r="P60" i="9" a="1"/>
  <c r="P60" i="9" s="1"/>
  <c r="AB60" i="9" s="1"/>
  <c r="P37" i="9" a="1"/>
  <c r="P37" i="9" s="1"/>
  <c r="AB37" i="9" s="1"/>
  <c r="P11" i="9" a="1"/>
  <c r="P11" i="9" s="1"/>
  <c r="AB11" i="9" s="1"/>
  <c r="P23" i="9" a="1"/>
  <c r="P23" i="9" s="1"/>
  <c r="AB23" i="9" s="1"/>
  <c r="G1563" i="1" s="1"/>
  <c r="P98" i="9" a="1"/>
  <c r="P98" i="9" s="1"/>
  <c r="AB98" i="9" s="1"/>
  <c r="P115" i="9" a="1"/>
  <c r="P115" i="9" s="1"/>
  <c r="AB115" i="9" s="1"/>
  <c r="P31" i="9" a="1"/>
  <c r="P31" i="9" s="1"/>
  <c r="AB31" i="9" s="1"/>
  <c r="G2019" i="1" s="1"/>
  <c r="P71" i="9" a="1"/>
  <c r="P71" i="9" s="1"/>
  <c r="AB71" i="9" s="1"/>
  <c r="P20" i="9" a="1"/>
  <c r="P20" i="9" s="1"/>
  <c r="AB20" i="9" s="1"/>
  <c r="P102" i="9" a="1"/>
  <c r="P102" i="9" s="1"/>
  <c r="AB102" i="9" s="1"/>
  <c r="P85" i="9" a="1"/>
  <c r="P85" i="9" s="1"/>
  <c r="AB85" i="9" s="1"/>
  <c r="P35" i="9" a="1"/>
  <c r="P35" i="9" s="1"/>
  <c r="AB35" i="9" s="1"/>
  <c r="P33" i="9" a="1"/>
  <c r="P33" i="9" s="1"/>
  <c r="AB33" i="9" s="1"/>
  <c r="G75" i="1" s="1"/>
  <c r="P18" i="9" a="1"/>
  <c r="P18" i="9" s="1"/>
  <c r="AB18" i="9" s="1"/>
  <c r="G2161" i="1" s="1"/>
  <c r="P79" i="9" a="1"/>
  <c r="P79" i="9" s="1"/>
  <c r="AB79" i="9" s="1"/>
  <c r="G563" i="1" s="1"/>
  <c r="P57" i="9" a="1"/>
  <c r="P57" i="9" s="1"/>
  <c r="AB57" i="9" s="1"/>
  <c r="G1453" i="1" s="1"/>
  <c r="P73" i="9" a="1"/>
  <c r="P73" i="9" s="1"/>
  <c r="AB73" i="9" s="1"/>
  <c r="G2073" i="1" s="1"/>
  <c r="P12" i="9" a="1"/>
  <c r="P12" i="9" s="1"/>
  <c r="AB12" i="9" s="1"/>
  <c r="P64" i="9" a="1"/>
  <c r="P64" i="9" s="1"/>
  <c r="AB64" i="9" s="1"/>
  <c r="G1912" i="1" s="1"/>
  <c r="P13" i="9" a="1"/>
  <c r="P13" i="9" s="1"/>
  <c r="AB13" i="9" s="1"/>
  <c r="AD9" i="9"/>
  <c r="AD55" i="9"/>
  <c r="AD96" i="9"/>
  <c r="AD109" i="9"/>
  <c r="AD92" i="9"/>
  <c r="AD53" i="9"/>
  <c r="AD77" i="9"/>
  <c r="AD90" i="9"/>
  <c r="AD105" i="9"/>
  <c r="AD74" i="9"/>
  <c r="AD108" i="9"/>
  <c r="AD97" i="9"/>
  <c r="AD99" i="9"/>
  <c r="AD66" i="9"/>
  <c r="AD113" i="9"/>
  <c r="AD93" i="9"/>
  <c r="AD72" i="9"/>
  <c r="AD24" i="9"/>
  <c r="AD82" i="9"/>
  <c r="AD110" i="9"/>
  <c r="AD42" i="9"/>
  <c r="AD95" i="9"/>
  <c r="AD30" i="9"/>
  <c r="AD28" i="9"/>
  <c r="AD51" i="9"/>
  <c r="AD88" i="9"/>
  <c r="AD86" i="9"/>
  <c r="AD63" i="9"/>
  <c r="AD89" i="9"/>
  <c r="AD25" i="9"/>
  <c r="AD36" i="9"/>
  <c r="AD104" i="9"/>
  <c r="AD83" i="9"/>
  <c r="AD94" i="9"/>
  <c r="AD70" i="9"/>
  <c r="AD91" i="9"/>
  <c r="AD56" i="9"/>
  <c r="AD32" i="9"/>
  <c r="AD22" i="9"/>
  <c r="AD111" i="9"/>
  <c r="AD81" i="9"/>
  <c r="AD68" i="9"/>
  <c r="AD112" i="9"/>
  <c r="AD76" i="9"/>
  <c r="AD43" i="9"/>
  <c r="AD116" i="9"/>
  <c r="AD26" i="9"/>
  <c r="AD107" i="9"/>
  <c r="AD7" i="9"/>
  <c r="AD106" i="9"/>
  <c r="AD41" i="9"/>
  <c r="AD78" i="9"/>
  <c r="AD39" i="9"/>
  <c r="AD117" i="9"/>
  <c r="AD34" i="9"/>
  <c r="AD118" i="9"/>
  <c r="AD15" i="9"/>
  <c r="AD114" i="9"/>
  <c r="AD17" i="9"/>
  <c r="AD101" i="9"/>
  <c r="AD52" i="9"/>
  <c r="AD75" i="9"/>
  <c r="AD60" i="9"/>
  <c r="AD115" i="9"/>
  <c r="AD18" i="9"/>
  <c r="AD12" i="9"/>
  <c r="AD33" i="9"/>
  <c r="AD73" i="9"/>
  <c r="AD50" i="9"/>
  <c r="AD61" i="9"/>
  <c r="AD40" i="9"/>
  <c r="AD45" i="9"/>
  <c r="AD44" i="9"/>
  <c r="AD59" i="9"/>
  <c r="AD100" i="9"/>
  <c r="AD69" i="9"/>
  <c r="AD14" i="9"/>
  <c r="AD10" i="9"/>
  <c r="AD98" i="9"/>
  <c r="AD31" i="9"/>
  <c r="AD20" i="9"/>
  <c r="AD85" i="9"/>
  <c r="AD87" i="9"/>
  <c r="AD27" i="9"/>
  <c r="AD48" i="9"/>
  <c r="AD54" i="9"/>
  <c r="AD103" i="9"/>
  <c r="AD8" i="9"/>
  <c r="AD62" i="9"/>
  <c r="AD67" i="9"/>
  <c r="AD46" i="9"/>
  <c r="AD47" i="9"/>
  <c r="AD37" i="9"/>
  <c r="AD23" i="9"/>
  <c r="AD57" i="9"/>
  <c r="AD84" i="9"/>
  <c r="AD71" i="9"/>
  <c r="AD35" i="9"/>
  <c r="AD29" i="9"/>
  <c r="AD21" i="9"/>
  <c r="AD49" i="9"/>
  <c r="AD65" i="9"/>
  <c r="AD80" i="9"/>
  <c r="AD38" i="9"/>
  <c r="AD58" i="9"/>
  <c r="AD19" i="9"/>
  <c r="AD16" i="9"/>
  <c r="AD102" i="9"/>
  <c r="AD79" i="9"/>
  <c r="AD64" i="9"/>
  <c r="AD11" i="9"/>
  <c r="AD13" i="9"/>
  <c r="G280" i="1" l="1"/>
  <c r="G409" i="1"/>
  <c r="G68" i="1"/>
  <c r="G659" i="1"/>
  <c r="G695" i="1"/>
  <c r="J695" i="1" s="1"/>
  <c r="G2117" i="1"/>
  <c r="J2117" i="1" s="1"/>
  <c r="G1251" i="1"/>
  <c r="J1251" i="1" s="1"/>
  <c r="G242" i="1"/>
  <c r="J242" i="1" s="1"/>
  <c r="G1308" i="1"/>
  <c r="J1308" i="1" s="1"/>
  <c r="G239" i="1"/>
  <c r="J239" i="1" s="1"/>
  <c r="G1070" i="1"/>
  <c r="J1070" i="1" s="1"/>
  <c r="G1314" i="1"/>
  <c r="J1314" i="1" s="1"/>
  <c r="G1247" i="1"/>
  <c r="J1247" i="1" s="1"/>
  <c r="G1775" i="1"/>
  <c r="J1775" i="1" s="1"/>
  <c r="G1602" i="1"/>
  <c r="J1602" i="1" s="1"/>
  <c r="G1250" i="1"/>
  <c r="J1250" i="1" s="1"/>
  <c r="G795" i="1"/>
  <c r="J795" i="1" s="1"/>
  <c r="G1998" i="1"/>
  <c r="J1998" i="1" s="1"/>
  <c r="G2065" i="1"/>
  <c r="J2065" i="1" s="1"/>
  <c r="G1366" i="1"/>
  <c r="J1366" i="1" s="1"/>
  <c r="G2118" i="1"/>
  <c r="J2118" i="1" s="1"/>
  <c r="G789" i="1"/>
  <c r="J789" i="1" s="1"/>
  <c r="G403" i="1"/>
  <c r="J403" i="1" s="1"/>
  <c r="G743" i="1"/>
  <c r="J743" i="1" s="1"/>
  <c r="G450" i="1"/>
  <c r="J450" i="1" s="1"/>
  <c r="G1369" i="1"/>
  <c r="J1369" i="1" s="1"/>
  <c r="G1027" i="1"/>
  <c r="J1027" i="1" s="1"/>
  <c r="G1367" i="1"/>
  <c r="J1367" i="1" s="1"/>
  <c r="G791" i="1"/>
  <c r="J791" i="1" s="1"/>
  <c r="G1246" i="1"/>
  <c r="J1246" i="1" s="1"/>
  <c r="G2064" i="1"/>
  <c r="J2064" i="1" s="1"/>
  <c r="G1012" i="1"/>
  <c r="J1012" i="1" s="1"/>
  <c r="G793" i="1"/>
  <c r="J793" i="1" s="1"/>
  <c r="G449" i="1"/>
  <c r="J449" i="1" s="1"/>
  <c r="G1309" i="1"/>
  <c r="J1309" i="1" s="1"/>
  <c r="G1014" i="1"/>
  <c r="J1014" i="1" s="1"/>
  <c r="G1312" i="1"/>
  <c r="J1312" i="1" s="1"/>
  <c r="G241" i="1"/>
  <c r="J241" i="1" s="1"/>
  <c r="G404" i="1"/>
  <c r="J404" i="1" s="1"/>
  <c r="G405" i="1"/>
  <c r="J405" i="1" s="1"/>
  <c r="G745" i="1"/>
  <c r="J745" i="1" s="1"/>
  <c r="G1053" i="1"/>
  <c r="J1053" i="1" s="1"/>
  <c r="G1311" i="1"/>
  <c r="J1311" i="1" s="1"/>
  <c r="G1016" i="1"/>
  <c r="J1016" i="1" s="1"/>
  <c r="G340" i="1"/>
  <c r="J340" i="1" s="1"/>
  <c r="G2063" i="1"/>
  <c r="J2063" i="1" s="1"/>
  <c r="G694" i="1"/>
  <c r="J694" i="1" s="1"/>
  <c r="G1017" i="1"/>
  <c r="J1017" i="1" s="1"/>
  <c r="G1037" i="1"/>
  <c r="J1037" i="1" s="1"/>
  <c r="G794" i="1"/>
  <c r="J794" i="1" s="1"/>
  <c r="G1639" i="1"/>
  <c r="J1639" i="1" s="1"/>
  <c r="G1603" i="1"/>
  <c r="J1603" i="1" s="1"/>
  <c r="G1015" i="1"/>
  <c r="J1015" i="1" s="1"/>
  <c r="G1013" i="1"/>
  <c r="J1013" i="1" s="1"/>
  <c r="G2062" i="1"/>
  <c r="J2062" i="1" s="1"/>
  <c r="G744" i="1"/>
  <c r="J744" i="1" s="1"/>
  <c r="G401" i="1"/>
  <c r="J401" i="1" s="1"/>
  <c r="G1244" i="1"/>
  <c r="J1244" i="1" s="1"/>
  <c r="G1370" i="1"/>
  <c r="J1370" i="1" s="1"/>
  <c r="G1071" i="1"/>
  <c r="J1071" i="1" s="1"/>
  <c r="G1011" i="1"/>
  <c r="J1011" i="1" s="1"/>
  <c r="G1368" i="1"/>
  <c r="J1368" i="1" s="1"/>
  <c r="G1248" i="1"/>
  <c r="J1248" i="1" s="1"/>
  <c r="G1313" i="1"/>
  <c r="J1313" i="1" s="1"/>
  <c r="G339" i="1"/>
  <c r="J339" i="1" s="1"/>
  <c r="G341" i="1"/>
  <c r="J341" i="1" s="1"/>
  <c r="G1317" i="1"/>
  <c r="J1317" i="1" s="1"/>
  <c r="G1604" i="1"/>
  <c r="J1604" i="1" s="1"/>
  <c r="G1997" i="1"/>
  <c r="J1997" i="1" s="1"/>
  <c r="G1252" i="1"/>
  <c r="J1252" i="1" s="1"/>
  <c r="G1249" i="1"/>
  <c r="J1249" i="1" s="1"/>
  <c r="G799" i="1"/>
  <c r="J799" i="1" s="1"/>
  <c r="G1038" i="1"/>
  <c r="J1038" i="1" s="1"/>
  <c r="G1209" i="1"/>
  <c r="J1209" i="1" s="1"/>
  <c r="G400" i="1"/>
  <c r="J400" i="1" s="1"/>
  <c r="G1028" i="1"/>
  <c r="J1028" i="1" s="1"/>
  <c r="G1307" i="1"/>
  <c r="J1307" i="1" s="1"/>
  <c r="G1245" i="1"/>
  <c r="J1245" i="1" s="1"/>
  <c r="G2166" i="1"/>
  <c r="J2166" i="1" s="1"/>
  <c r="G1316" i="1"/>
  <c r="J1316" i="1" s="1"/>
  <c r="G796" i="1"/>
  <c r="J796" i="1" s="1"/>
  <c r="G797" i="1"/>
  <c r="J797" i="1" s="1"/>
  <c r="G798" i="1"/>
  <c r="J798" i="1" s="1"/>
  <c r="G448" i="1"/>
  <c r="J448" i="1" s="1"/>
  <c r="G788" i="1"/>
  <c r="J788" i="1" s="1"/>
  <c r="G402" i="1"/>
  <c r="J402" i="1" s="1"/>
  <c r="G2167" i="1"/>
  <c r="J2167" i="1" s="1"/>
  <c r="G1310" i="1"/>
  <c r="J1310" i="1" s="1"/>
  <c r="G1210" i="1"/>
  <c r="J1210" i="1" s="1"/>
  <c r="G792" i="1"/>
  <c r="J792" i="1" s="1"/>
  <c r="G790" i="1"/>
  <c r="J790" i="1" s="1"/>
  <c r="G1315" i="1"/>
  <c r="J1315" i="1" s="1"/>
  <c r="G238" i="1"/>
  <c r="J238" i="1" s="1"/>
  <c r="G240" i="1"/>
  <c r="J240" i="1" s="1"/>
  <c r="G1052" i="1"/>
  <c r="J1052" i="1" s="1"/>
  <c r="G800" i="1"/>
  <c r="J800" i="1" s="1"/>
  <c r="G1036" i="1"/>
  <c r="J1036" i="1" s="1"/>
  <c r="J280" i="1"/>
  <c r="J75" i="1"/>
  <c r="J2073" i="1"/>
  <c r="G2170" i="1"/>
  <c r="J2170" i="1" s="1"/>
  <c r="G255" i="1"/>
  <c r="J255" i="1" s="1"/>
  <c r="G1680" i="1"/>
  <c r="J1680" i="1" s="1"/>
  <c r="G753" i="1"/>
  <c r="J753" i="1" s="1"/>
  <c r="G413" i="1"/>
  <c r="J413" i="1" s="1"/>
  <c r="G357" i="1"/>
  <c r="J357" i="1" s="1"/>
  <c r="G285" i="1"/>
  <c r="J285" i="1" s="1"/>
  <c r="G1213" i="1"/>
  <c r="J1213" i="1" s="1"/>
  <c r="G1260" i="1"/>
  <c r="J1260" i="1" s="1"/>
  <c r="G465" i="1"/>
  <c r="J465" i="1" s="1"/>
  <c r="G1259" i="1"/>
  <c r="J1259" i="1" s="1"/>
  <c r="G751" i="1"/>
  <c r="J751" i="1" s="1"/>
  <c r="G808" i="1"/>
  <c r="J808" i="1" s="1"/>
  <c r="G1030" i="1"/>
  <c r="J1030" i="1" s="1"/>
  <c r="G1022" i="1"/>
  <c r="J1022" i="1" s="1"/>
  <c r="G1371" i="1"/>
  <c r="J1371" i="1" s="1"/>
  <c r="G355" i="1"/>
  <c r="J355" i="1" s="1"/>
  <c r="G352" i="1"/>
  <c r="J352" i="1" s="1"/>
  <c r="G1258" i="1"/>
  <c r="J1258" i="1" s="1"/>
  <c r="G282" i="1"/>
  <c r="J282" i="1" s="1"/>
  <c r="G1041" i="1"/>
  <c r="J1041" i="1" s="1"/>
  <c r="G1019" i="1"/>
  <c r="J1019" i="1" s="1"/>
  <c r="G1321" i="1"/>
  <c r="J1321" i="1" s="1"/>
  <c r="G1606" i="1"/>
  <c r="J1606" i="1" s="1"/>
  <c r="G748" i="1"/>
  <c r="J748" i="1" s="1"/>
  <c r="G1039" i="1"/>
  <c r="J1039" i="1" s="1"/>
  <c r="G805" i="1"/>
  <c r="J805" i="1" s="1"/>
  <c r="G457" i="1"/>
  <c r="J457" i="1" s="1"/>
  <c r="G1320" i="1"/>
  <c r="J1320" i="1" s="1"/>
  <c r="G1376" i="1"/>
  <c r="J1376" i="1" s="1"/>
  <c r="G807" i="1"/>
  <c r="J807" i="1" s="1"/>
  <c r="G353" i="1"/>
  <c r="J353" i="1" s="1"/>
  <c r="G806" i="1"/>
  <c r="J806" i="1" s="1"/>
  <c r="G257" i="1"/>
  <c r="J257" i="1" s="1"/>
  <c r="G1074" i="1"/>
  <c r="J1074" i="1" s="1"/>
  <c r="G749" i="1"/>
  <c r="J749" i="1" s="1"/>
  <c r="G1375" i="1"/>
  <c r="J1375" i="1" s="1"/>
  <c r="G1255" i="1"/>
  <c r="J1255" i="1" s="1"/>
  <c r="G354" i="1"/>
  <c r="J354" i="1" s="1"/>
  <c r="G747" i="1"/>
  <c r="J747" i="1" s="1"/>
  <c r="G1854" i="1"/>
  <c r="J1854" i="1" s="1"/>
  <c r="G1018" i="1"/>
  <c r="J1018" i="1" s="1"/>
  <c r="G801" i="1"/>
  <c r="J801" i="1" s="1"/>
  <c r="G415" i="1"/>
  <c r="J415" i="1" s="1"/>
  <c r="G351" i="1"/>
  <c r="J351" i="1" s="1"/>
  <c r="G756" i="1"/>
  <c r="J756" i="1" s="1"/>
  <c r="G247" i="1"/>
  <c r="J247" i="1" s="1"/>
  <c r="G1054" i="1"/>
  <c r="J1054" i="1" s="1"/>
  <c r="G1374" i="1"/>
  <c r="J1374" i="1" s="1"/>
  <c r="G1607" i="1"/>
  <c r="J1607" i="1" s="1"/>
  <c r="G1073" i="1"/>
  <c r="J1073" i="1" s="1"/>
  <c r="G1029" i="1"/>
  <c r="J1029" i="1" s="1"/>
  <c r="G754" i="1"/>
  <c r="J754" i="1" s="1"/>
  <c r="G286" i="1"/>
  <c r="J286" i="1" s="1"/>
  <c r="G256" i="1"/>
  <c r="J256" i="1" s="1"/>
  <c r="G1776" i="1"/>
  <c r="J1776" i="1" s="1"/>
  <c r="G253" i="1"/>
  <c r="J253" i="1" s="1"/>
  <c r="G466" i="1"/>
  <c r="J466" i="1" s="1"/>
  <c r="G1373" i="1"/>
  <c r="J1373" i="1" s="1"/>
  <c r="G421" i="1"/>
  <c r="J421" i="1" s="1"/>
  <c r="G1777" i="1"/>
  <c r="J1777" i="1" s="1"/>
  <c r="G418" i="1"/>
  <c r="J418" i="1" s="1"/>
  <c r="G1072" i="1"/>
  <c r="J1072" i="1" s="1"/>
  <c r="G419" i="1"/>
  <c r="J419" i="1" s="1"/>
  <c r="G1323" i="1"/>
  <c r="J1323" i="1" s="1"/>
  <c r="G254" i="1"/>
  <c r="J254" i="1" s="1"/>
  <c r="G356" i="1"/>
  <c r="J356" i="1" s="1"/>
  <c r="G752" i="1"/>
  <c r="J752" i="1" s="1"/>
  <c r="G1257" i="1"/>
  <c r="J1257" i="1" s="1"/>
  <c r="G467" i="1"/>
  <c r="J467" i="1" s="1"/>
  <c r="G1679" i="1"/>
  <c r="J1679" i="1" s="1"/>
  <c r="G283" i="1"/>
  <c r="J283" i="1" s="1"/>
  <c r="G977" i="1"/>
  <c r="J977" i="1" s="1"/>
  <c r="G463" i="1"/>
  <c r="J463" i="1" s="1"/>
  <c r="G976" i="1"/>
  <c r="J976" i="1" s="1"/>
  <c r="G696" i="1"/>
  <c r="J696" i="1" s="1"/>
  <c r="G1021" i="1"/>
  <c r="J1021" i="1" s="1"/>
  <c r="G417" i="1"/>
  <c r="J417" i="1" s="1"/>
  <c r="G1256" i="1"/>
  <c r="J1256" i="1" s="1"/>
  <c r="G455" i="1"/>
  <c r="J455" i="1" s="1"/>
  <c r="G416" i="1"/>
  <c r="J416" i="1" s="1"/>
  <c r="G420" i="1"/>
  <c r="J420" i="1" s="1"/>
  <c r="G1677" i="1"/>
  <c r="J1677" i="1" s="1"/>
  <c r="G460" i="1"/>
  <c r="J460" i="1" s="1"/>
  <c r="G746" i="1"/>
  <c r="J746" i="1" s="1"/>
  <c r="G1372" i="1"/>
  <c r="J1372" i="1" s="1"/>
  <c r="G1377" i="1"/>
  <c r="J1377" i="1" s="1"/>
  <c r="G1043" i="1"/>
  <c r="J1043" i="1" s="1"/>
  <c r="G1212" i="1"/>
  <c r="J1212" i="1" s="1"/>
  <c r="G1055" i="1"/>
  <c r="J1055" i="1" s="1"/>
  <c r="G1031" i="1"/>
  <c r="J1031" i="1" s="1"/>
  <c r="G462" i="1"/>
  <c r="J462" i="1" s="1"/>
  <c r="G461" i="1"/>
  <c r="J461" i="1" s="1"/>
  <c r="G803" i="1"/>
  <c r="J803" i="1" s="1"/>
  <c r="G284" i="1"/>
  <c r="J284" i="1" s="1"/>
  <c r="G1020" i="1"/>
  <c r="J1020" i="1" s="1"/>
  <c r="G411" i="1"/>
  <c r="J411" i="1" s="1"/>
  <c r="G1214" i="1"/>
  <c r="J1214" i="1" s="1"/>
  <c r="G1056" i="1"/>
  <c r="J1056" i="1" s="1"/>
  <c r="G1042" i="1"/>
  <c r="J1042" i="1" s="1"/>
  <c r="G456" i="1"/>
  <c r="J456" i="1" s="1"/>
  <c r="G978" i="1"/>
  <c r="J978" i="1" s="1"/>
  <c r="G755" i="1"/>
  <c r="J755" i="1" s="1"/>
  <c r="G804" i="1"/>
  <c r="J804" i="1" s="1"/>
  <c r="G458" i="1"/>
  <c r="J458" i="1" s="1"/>
  <c r="G2067" i="1"/>
  <c r="J2067" i="1" s="1"/>
  <c r="G412" i="1"/>
  <c r="J412" i="1" s="1"/>
  <c r="G459" i="1"/>
  <c r="J459" i="1" s="1"/>
  <c r="G2066" i="1"/>
  <c r="J2066" i="1" s="1"/>
  <c r="G1678" i="1"/>
  <c r="J1678" i="1" s="1"/>
  <c r="G1322" i="1"/>
  <c r="J1322" i="1" s="1"/>
  <c r="G358" i="1"/>
  <c r="J358" i="1" s="1"/>
  <c r="G1040" i="1"/>
  <c r="J1040" i="1" s="1"/>
  <c r="G750" i="1"/>
  <c r="J750" i="1" s="1"/>
  <c r="G1378" i="1"/>
  <c r="J1378" i="1" s="1"/>
  <c r="G414" i="1"/>
  <c r="J414" i="1" s="1"/>
  <c r="G464" i="1"/>
  <c r="J464" i="1" s="1"/>
  <c r="G1681" i="1"/>
  <c r="J1681" i="1" s="1"/>
  <c r="G1608" i="1"/>
  <c r="J1608" i="1" s="1"/>
  <c r="G802" i="1"/>
  <c r="J802" i="1" s="1"/>
  <c r="G1700" i="1"/>
  <c r="J1700" i="1" s="1"/>
  <c r="G1146" i="1"/>
  <c r="J1146" i="1" s="1"/>
  <c r="G1910" i="1"/>
  <c r="J1910" i="1" s="1"/>
  <c r="G617" i="1"/>
  <c r="J617" i="1" s="1"/>
  <c r="G871" i="1"/>
  <c r="J871" i="1" s="1"/>
  <c r="G618" i="1"/>
  <c r="J618" i="1" s="1"/>
  <c r="G2080" i="1"/>
  <c r="J2080" i="1" s="1"/>
  <c r="G48" i="1"/>
  <c r="J48" i="1" s="1"/>
  <c r="G1699" i="1"/>
  <c r="J1699" i="1" s="1"/>
  <c r="G1784" i="1"/>
  <c r="J1784" i="1" s="1"/>
  <c r="G588" i="1"/>
  <c r="J588" i="1" s="1"/>
  <c r="G2125" i="1"/>
  <c r="J2125" i="1" s="1"/>
  <c r="G1118" i="1"/>
  <c r="J1118" i="1" s="1"/>
  <c r="G1787" i="1"/>
  <c r="J1787" i="1" s="1"/>
  <c r="G616" i="1"/>
  <c r="J616" i="1" s="1"/>
  <c r="G1698" i="1"/>
  <c r="J1698" i="1" s="1"/>
  <c r="G911" i="1"/>
  <c r="J911" i="1" s="1"/>
  <c r="G615" i="1"/>
  <c r="J615" i="1" s="1"/>
  <c r="G1783" i="1"/>
  <c r="J1783" i="1" s="1"/>
  <c r="G1911" i="1"/>
  <c r="J1911" i="1" s="1"/>
  <c r="G1610" i="1"/>
  <c r="J1610" i="1" s="1"/>
  <c r="G1489" i="1"/>
  <c r="J1489" i="1" s="1"/>
  <c r="G910" i="1"/>
  <c r="J910" i="1" s="1"/>
  <c r="G1782" i="1"/>
  <c r="J1782" i="1" s="1"/>
  <c r="G589" i="1"/>
  <c r="J589" i="1" s="1"/>
  <c r="G49" i="1"/>
  <c r="J49" i="1" s="1"/>
  <c r="G869" i="1"/>
  <c r="J869" i="1" s="1"/>
  <c r="G1119" i="1"/>
  <c r="J1119" i="1" s="1"/>
  <c r="G2079" i="1"/>
  <c r="J2079" i="1" s="1"/>
  <c r="G1785" i="1"/>
  <c r="J1785" i="1" s="1"/>
  <c r="G1435" i="1"/>
  <c r="J1435" i="1" s="1"/>
  <c r="G868" i="1"/>
  <c r="J868" i="1" s="1"/>
  <c r="G1786" i="1"/>
  <c r="J1786" i="1" s="1"/>
  <c r="G870" i="1"/>
  <c r="J870" i="1" s="1"/>
  <c r="G1436" i="1"/>
  <c r="J1436" i="1" s="1"/>
  <c r="G47" i="1"/>
  <c r="J47" i="1" s="1"/>
  <c r="G620" i="1"/>
  <c r="J620" i="1" s="1"/>
  <c r="J1453" i="1"/>
  <c r="G838" i="1"/>
  <c r="J838" i="1" s="1"/>
  <c r="G1690" i="1"/>
  <c r="J1690" i="1" s="1"/>
  <c r="G26" i="1"/>
  <c r="J26" i="1" s="1"/>
  <c r="G1101" i="1"/>
  <c r="J1101" i="1" s="1"/>
  <c r="G1405" i="1"/>
  <c r="J1405" i="1" s="1"/>
  <c r="G561" i="1"/>
  <c r="J561" i="1" s="1"/>
  <c r="G1103" i="1"/>
  <c r="J1103" i="1" s="1"/>
  <c r="G839" i="1"/>
  <c r="J839" i="1" s="1"/>
  <c r="G1691" i="1"/>
  <c r="J1691" i="1" s="1"/>
  <c r="G2070" i="1"/>
  <c r="J2070" i="1" s="1"/>
  <c r="G837" i="1"/>
  <c r="J837" i="1" s="1"/>
  <c r="G1689" i="1"/>
  <c r="J1689" i="1" s="1"/>
  <c r="G564" i="1"/>
  <c r="J564" i="1" s="1"/>
  <c r="G840" i="1"/>
  <c r="J840" i="1" s="1"/>
  <c r="G562" i="1"/>
  <c r="J562" i="1" s="1"/>
  <c r="G1484" i="1"/>
  <c r="J1484" i="1" s="1"/>
  <c r="G836" i="1"/>
  <c r="J836" i="1" s="1"/>
  <c r="G1407" i="1"/>
  <c r="J1407" i="1" s="1"/>
  <c r="G1406" i="1"/>
  <c r="J1406" i="1" s="1"/>
  <c r="G560" i="1"/>
  <c r="J560" i="1" s="1"/>
  <c r="G1102" i="1"/>
  <c r="J1102" i="1" s="1"/>
  <c r="G27" i="1"/>
  <c r="J27" i="1" s="1"/>
  <c r="G565" i="1"/>
  <c r="J565" i="1" s="1"/>
  <c r="G1404" i="1"/>
  <c r="J1404" i="1" s="1"/>
  <c r="G5" i="1"/>
  <c r="J5" i="1" s="1"/>
  <c r="G1085" i="1"/>
  <c r="J1085" i="1" s="1"/>
  <c r="G1390" i="1"/>
  <c r="J1390" i="1" s="1"/>
  <c r="G1391" i="1"/>
  <c r="J1391" i="1" s="1"/>
  <c r="G213" i="1"/>
  <c r="J213" i="1" s="1"/>
  <c r="G216" i="1"/>
  <c r="J216" i="1" s="1"/>
  <c r="G168" i="1"/>
  <c r="J168" i="1" s="1"/>
  <c r="G211" i="1"/>
  <c r="J211" i="1" s="1"/>
  <c r="G395" i="1"/>
  <c r="J395" i="1" s="1"/>
  <c r="G1231" i="1"/>
  <c r="J1231" i="1" s="1"/>
  <c r="G1992" i="1"/>
  <c r="J1992" i="1" s="1"/>
  <c r="G212" i="1"/>
  <c r="J212" i="1" s="1"/>
  <c r="G1352" i="1"/>
  <c r="J1352" i="1" s="1"/>
  <c r="G209" i="1"/>
  <c r="J209" i="1" s="1"/>
  <c r="G1230" i="1"/>
  <c r="J1230" i="1" s="1"/>
  <c r="G207" i="1"/>
  <c r="J207" i="1" s="1"/>
  <c r="G214" i="1"/>
  <c r="J214" i="1" s="1"/>
  <c r="G1899" i="1"/>
  <c r="J1899" i="1" s="1"/>
  <c r="G210" i="1"/>
  <c r="J210" i="1" s="1"/>
  <c r="G1355" i="1"/>
  <c r="J1355" i="1" s="1"/>
  <c r="G445" i="1"/>
  <c r="J445" i="1" s="1"/>
  <c r="G1229" i="1"/>
  <c r="J1229" i="1" s="1"/>
  <c r="G2163" i="1"/>
  <c r="J2163" i="1" s="1"/>
  <c r="G1353" i="1"/>
  <c r="J1353" i="1" s="1"/>
  <c r="G215" i="1"/>
  <c r="J215" i="1" s="1"/>
  <c r="G1025" i="1"/>
  <c r="J1025" i="1" s="1"/>
  <c r="G1288" i="1"/>
  <c r="J1288" i="1" s="1"/>
  <c r="G1673" i="1"/>
  <c r="J1673" i="1" s="1"/>
  <c r="G208" i="1"/>
  <c r="J208" i="1" s="1"/>
  <c r="G1354" i="1"/>
  <c r="J1354" i="1" s="1"/>
  <c r="G217" i="1"/>
  <c r="J217" i="1" s="1"/>
  <c r="G1289" i="1"/>
  <c r="J1289" i="1" s="1"/>
  <c r="G2115" i="1"/>
  <c r="J2115" i="1" s="1"/>
  <c r="G681" i="1"/>
  <c r="J681" i="1" s="1"/>
  <c r="G1896" i="1"/>
  <c r="J1896" i="1" s="1"/>
  <c r="G1659" i="1"/>
  <c r="J1659" i="1" s="1"/>
  <c r="G1573" i="1"/>
  <c r="J1573" i="1" s="1"/>
  <c r="G991" i="1"/>
  <c r="J991" i="1" s="1"/>
  <c r="G728" i="1"/>
  <c r="J728" i="1" s="1"/>
  <c r="G184" i="1"/>
  <c r="J184" i="1" s="1"/>
  <c r="G2040" i="1"/>
  <c r="J2040" i="1" s="1"/>
  <c r="G1894" i="1"/>
  <c r="J1894" i="1" s="1"/>
  <c r="G771" i="1"/>
  <c r="J771" i="1" s="1"/>
  <c r="G1762" i="1"/>
  <c r="J1762" i="1" s="1"/>
  <c r="G1276" i="1"/>
  <c r="J1276" i="1" s="1"/>
  <c r="G157" i="1"/>
  <c r="J157" i="1" s="1"/>
  <c r="G1669" i="1"/>
  <c r="J1669" i="1" s="1"/>
  <c r="G1660" i="1"/>
  <c r="J1660" i="1" s="1"/>
  <c r="G1344" i="1"/>
  <c r="J1344" i="1" s="1"/>
  <c r="G1275" i="1"/>
  <c r="J1275" i="1" s="1"/>
  <c r="G1633" i="1"/>
  <c r="J1633" i="1" s="1"/>
  <c r="G774" i="1"/>
  <c r="J774" i="1" s="1"/>
  <c r="G1224" i="1"/>
  <c r="J1224" i="1" s="1"/>
  <c r="G1571" i="1"/>
  <c r="J1571" i="1" s="1"/>
  <c r="G729" i="1"/>
  <c r="J729" i="1" s="1"/>
  <c r="G159" i="1"/>
  <c r="J159" i="1" s="1"/>
  <c r="G154" i="1"/>
  <c r="J154" i="1" s="1"/>
  <c r="G2037" i="1"/>
  <c r="J2037" i="1" s="1"/>
  <c r="G1569" i="1"/>
  <c r="J1569" i="1" s="1"/>
  <c r="G155" i="1"/>
  <c r="J155" i="1" s="1"/>
  <c r="G992" i="1"/>
  <c r="J992" i="1" s="1"/>
  <c r="G2156" i="1"/>
  <c r="J2156" i="1" s="1"/>
  <c r="G682" i="1"/>
  <c r="J682" i="1" s="1"/>
  <c r="G1223" i="1"/>
  <c r="J1223" i="1" s="1"/>
  <c r="G1761" i="1"/>
  <c r="J1761" i="1" s="1"/>
  <c r="G1988" i="1"/>
  <c r="J1988" i="1" s="1"/>
  <c r="G726" i="1"/>
  <c r="J726" i="1" s="1"/>
  <c r="G1630" i="1"/>
  <c r="J1630" i="1" s="1"/>
  <c r="G727" i="1"/>
  <c r="J727" i="1" s="1"/>
  <c r="G1631" i="1"/>
  <c r="J1631" i="1" s="1"/>
  <c r="G2043" i="1"/>
  <c r="J2043" i="1" s="1"/>
  <c r="G770" i="1"/>
  <c r="J770" i="1" s="1"/>
  <c r="G2114" i="1"/>
  <c r="J2114" i="1" s="1"/>
  <c r="G995" i="1"/>
  <c r="J995" i="1" s="1"/>
  <c r="G186" i="1"/>
  <c r="J186" i="1" s="1"/>
  <c r="G1578" i="1"/>
  <c r="J1578" i="1" s="1"/>
  <c r="G1345" i="1"/>
  <c r="J1345" i="1" s="1"/>
  <c r="G2159" i="1"/>
  <c r="J2159" i="1" s="1"/>
  <c r="G775" i="1"/>
  <c r="J775" i="1" s="1"/>
  <c r="G1281" i="1"/>
  <c r="J1281" i="1" s="1"/>
  <c r="G2044" i="1"/>
  <c r="J2044" i="1" s="1"/>
  <c r="G2042" i="1"/>
  <c r="J2042" i="1" s="1"/>
  <c r="G1200" i="1"/>
  <c r="J1200" i="1" s="1"/>
  <c r="G773" i="1"/>
  <c r="J773" i="1" s="1"/>
  <c r="G1201" i="1"/>
  <c r="J1201" i="1" s="1"/>
  <c r="G190" i="1"/>
  <c r="J190" i="1" s="1"/>
  <c r="G998" i="1"/>
  <c r="J998" i="1" s="1"/>
  <c r="G1342" i="1"/>
  <c r="J1342" i="1" s="1"/>
  <c r="G2160" i="1"/>
  <c r="J2160" i="1" s="1"/>
  <c r="G966" i="1"/>
  <c r="J966" i="1" s="1"/>
  <c r="G2039" i="1"/>
  <c r="J2039" i="1" s="1"/>
  <c r="G684" i="1"/>
  <c r="J684" i="1" s="1"/>
  <c r="G191" i="1"/>
  <c r="J191" i="1" s="1"/>
  <c r="G1343" i="1"/>
  <c r="J1343" i="1" s="1"/>
  <c r="G1574" i="1"/>
  <c r="J1574" i="1" s="1"/>
  <c r="G1565" i="1"/>
  <c r="J1565" i="1" s="1"/>
  <c r="G1575" i="1"/>
  <c r="J1575" i="1" s="1"/>
  <c r="G189" i="1"/>
  <c r="J189" i="1" s="1"/>
  <c r="G1895" i="1"/>
  <c r="J1895" i="1" s="1"/>
  <c r="G683" i="1"/>
  <c r="J683" i="1" s="1"/>
  <c r="G1893" i="1"/>
  <c r="J1893" i="1" s="1"/>
  <c r="G1577" i="1"/>
  <c r="J1577" i="1" s="1"/>
  <c r="G996" i="1"/>
  <c r="J996" i="1" s="1"/>
  <c r="G160" i="1"/>
  <c r="J160" i="1" s="1"/>
  <c r="G1066" i="1"/>
  <c r="J1066" i="1" s="1"/>
  <c r="G1274" i="1"/>
  <c r="J1274" i="1" s="1"/>
  <c r="G193" i="1"/>
  <c r="J193" i="1" s="1"/>
  <c r="G994" i="1"/>
  <c r="J994" i="1" s="1"/>
  <c r="G1586" i="1"/>
  <c r="J1586" i="1" s="1"/>
  <c r="G1567" i="1"/>
  <c r="J1567" i="1" s="1"/>
  <c r="G1763" i="1"/>
  <c r="J1763" i="1" s="1"/>
  <c r="G1568" i="1"/>
  <c r="J1568" i="1" s="1"/>
  <c r="G2155" i="1"/>
  <c r="J2155" i="1" s="1"/>
  <c r="G1346" i="1"/>
  <c r="J1346" i="1" s="1"/>
  <c r="G183" i="1"/>
  <c r="J183" i="1" s="1"/>
  <c r="G185" i="1"/>
  <c r="J185" i="1" s="1"/>
  <c r="G2041" i="1"/>
  <c r="J2041" i="1" s="1"/>
  <c r="G993" i="1"/>
  <c r="J993" i="1" s="1"/>
  <c r="G1668" i="1"/>
  <c r="J1668" i="1" s="1"/>
  <c r="G1277" i="1"/>
  <c r="J1277" i="1" s="1"/>
  <c r="G1987" i="1"/>
  <c r="J1987" i="1" s="1"/>
  <c r="G685" i="1"/>
  <c r="J685" i="1" s="1"/>
  <c r="G769" i="1"/>
  <c r="J769" i="1" s="1"/>
  <c r="G1764" i="1"/>
  <c r="J1764" i="1" s="1"/>
  <c r="G1279" i="1"/>
  <c r="J1279" i="1" s="1"/>
  <c r="G1580" i="1"/>
  <c r="J1580" i="1" s="1"/>
  <c r="G772" i="1"/>
  <c r="J772" i="1" s="1"/>
  <c r="G967" i="1"/>
  <c r="J967" i="1" s="1"/>
  <c r="G1566" i="1"/>
  <c r="J1566" i="1" s="1"/>
  <c r="G1588" i="1"/>
  <c r="J1588" i="1" s="1"/>
  <c r="G2158" i="1"/>
  <c r="J2158" i="1" s="1"/>
  <c r="G1278" i="1"/>
  <c r="J1278" i="1" s="1"/>
  <c r="G1766" i="1"/>
  <c r="J1766" i="1" s="1"/>
  <c r="G2157" i="1"/>
  <c r="J2157" i="1" s="1"/>
  <c r="G156" i="1"/>
  <c r="J156" i="1" s="1"/>
  <c r="G680" i="1"/>
  <c r="J680" i="1" s="1"/>
  <c r="G1587" i="1"/>
  <c r="J1587" i="1" s="1"/>
  <c r="G1222" i="1"/>
  <c r="J1222" i="1" s="1"/>
  <c r="G997" i="1"/>
  <c r="J997" i="1" s="1"/>
  <c r="G1767" i="1"/>
  <c r="J1767" i="1" s="1"/>
  <c r="G188" i="1"/>
  <c r="J188" i="1" s="1"/>
  <c r="G158" i="1"/>
  <c r="J158" i="1" s="1"/>
  <c r="G1765" i="1"/>
  <c r="J1765" i="1" s="1"/>
  <c r="G192" i="1"/>
  <c r="J192" i="1" s="1"/>
  <c r="G1570" i="1"/>
  <c r="J1570" i="1" s="1"/>
  <c r="G1897" i="1"/>
  <c r="J1897" i="1" s="1"/>
  <c r="G1576" i="1"/>
  <c r="J1576" i="1" s="1"/>
  <c r="G1280" i="1"/>
  <c r="J1280" i="1" s="1"/>
  <c r="G1667" i="1"/>
  <c r="J1667" i="1" s="1"/>
  <c r="G187" i="1"/>
  <c r="J187" i="1" s="1"/>
  <c r="G1199" i="1"/>
  <c r="J1199" i="1" s="1"/>
  <c r="G1202" i="1"/>
  <c r="J1202" i="1" s="1"/>
  <c r="G1589" i="1"/>
  <c r="J1589" i="1" s="1"/>
  <c r="G1632" i="1"/>
  <c r="J1632" i="1" s="1"/>
  <c r="G2038" i="1"/>
  <c r="J2038" i="1" s="1"/>
  <c r="G1579" i="1"/>
  <c r="J1579" i="1" s="1"/>
  <c r="G1572" i="1"/>
  <c r="J1572" i="1" s="1"/>
  <c r="G965" i="1"/>
  <c r="J965" i="1" s="1"/>
  <c r="G1793" i="1"/>
  <c r="J1793" i="1" s="1"/>
  <c r="G1792" i="1"/>
  <c r="J1792" i="1" s="1"/>
  <c r="G1172" i="1"/>
  <c r="J1172" i="1" s="1"/>
  <c r="G1171" i="1"/>
  <c r="J1171" i="1" s="1"/>
  <c r="G2010" i="1"/>
  <c r="J2010" i="1" s="1"/>
  <c r="G1958" i="1"/>
  <c r="J1958" i="1" s="1"/>
  <c r="G1724" i="1"/>
  <c r="J1724" i="1" s="1"/>
  <c r="G1141" i="1"/>
  <c r="J1141" i="1" s="1"/>
  <c r="J1701" i="1"/>
  <c r="J597" i="1"/>
  <c r="G1900" i="1"/>
  <c r="J1900" i="1" s="1"/>
  <c r="G45" i="1"/>
  <c r="J45" i="1" s="1"/>
  <c r="G1780" i="1"/>
  <c r="J1780" i="1" s="1"/>
  <c r="G614" i="1"/>
  <c r="J614" i="1" s="1"/>
  <c r="G2078" i="1"/>
  <c r="J2078" i="1" s="1"/>
  <c r="G1145" i="1"/>
  <c r="J1145" i="1" s="1"/>
  <c r="G1781" i="1"/>
  <c r="J1781" i="1" s="1"/>
  <c r="G46" i="1"/>
  <c r="J46" i="1" s="1"/>
  <c r="G2124" i="1"/>
  <c r="J2124" i="1" s="1"/>
  <c r="G1488" i="1"/>
  <c r="J1488" i="1" s="1"/>
  <c r="G1144" i="1"/>
  <c r="J1144" i="1" s="1"/>
  <c r="J1946" i="1"/>
  <c r="G1155" i="1"/>
  <c r="J1155" i="1" s="1"/>
  <c r="G647" i="1"/>
  <c r="J647" i="1" s="1"/>
  <c r="G1220" i="1"/>
  <c r="J1220" i="1" s="1"/>
  <c r="G1657" i="1"/>
  <c r="J1657" i="1" s="1"/>
  <c r="G148" i="1"/>
  <c r="J148" i="1" s="1"/>
  <c r="G962" i="1"/>
  <c r="J962" i="1" s="1"/>
  <c r="G2150" i="1"/>
  <c r="J2150" i="1" s="1"/>
  <c r="G2036" i="1"/>
  <c r="J2036" i="1" s="1"/>
  <c r="G1340" i="1"/>
  <c r="J1340" i="1" s="1"/>
  <c r="G958" i="1"/>
  <c r="J958" i="1" s="1"/>
  <c r="G1196" i="1"/>
  <c r="J1196" i="1" s="1"/>
  <c r="G959" i="1"/>
  <c r="J959" i="1" s="1"/>
  <c r="G1658" i="1"/>
  <c r="J1658" i="1" s="1"/>
  <c r="G1273" i="1"/>
  <c r="J1273" i="1" s="1"/>
  <c r="G960" i="1"/>
  <c r="J960" i="1" s="1"/>
  <c r="G1757" i="1"/>
  <c r="J1757" i="1" s="1"/>
  <c r="G147" i="1"/>
  <c r="J147" i="1" s="1"/>
  <c r="G1758" i="1"/>
  <c r="J1758" i="1" s="1"/>
  <c r="G1339" i="1"/>
  <c r="J1339" i="1" s="1"/>
  <c r="G1338" i="1"/>
  <c r="J1338" i="1" s="1"/>
  <c r="G1850" i="1"/>
  <c r="J1850" i="1" s="1"/>
  <c r="G983" i="1"/>
  <c r="J983" i="1" s="1"/>
  <c r="G2148" i="1"/>
  <c r="J2148" i="1" s="1"/>
  <c r="G1197" i="1"/>
  <c r="J1197" i="1" s="1"/>
  <c r="G2151" i="1"/>
  <c r="J2151" i="1" s="1"/>
  <c r="G146" i="1"/>
  <c r="J146" i="1" s="1"/>
  <c r="G1585" i="1"/>
  <c r="J1585" i="1" s="1"/>
  <c r="G1221" i="1"/>
  <c r="J1221" i="1" s="1"/>
  <c r="G2149" i="1"/>
  <c r="J2149" i="1" s="1"/>
  <c r="G961" i="1"/>
  <c r="J961" i="1" s="1"/>
  <c r="G2112" i="1"/>
  <c r="J2112" i="1" s="1"/>
  <c r="G1188" i="1"/>
  <c r="J1188" i="1" s="1"/>
  <c r="G1840" i="1"/>
  <c r="J1840" i="1" s="1"/>
  <c r="G1744" i="1"/>
  <c r="J1744" i="1" s="1"/>
  <c r="G942" i="1"/>
  <c r="J942" i="1" s="1"/>
  <c r="G714" i="1"/>
  <c r="J714" i="1" s="1"/>
  <c r="G1745" i="1"/>
  <c r="J1745" i="1" s="1"/>
  <c r="G2108" i="1"/>
  <c r="J2108" i="1" s="1"/>
  <c r="G1883" i="1"/>
  <c r="J1883" i="1" s="1"/>
  <c r="G126" i="1"/>
  <c r="J126" i="1" s="1"/>
  <c r="G1973" i="1"/>
  <c r="J1973" i="1" s="1"/>
  <c r="G1189" i="1"/>
  <c r="J1189" i="1" s="1"/>
  <c r="G127" i="1"/>
  <c r="J127" i="1" s="1"/>
  <c r="G1882" i="1"/>
  <c r="J1882" i="1" s="1"/>
  <c r="G941" i="1"/>
  <c r="J941" i="1" s="1"/>
  <c r="G1650" i="1"/>
  <c r="J1650" i="1" s="1"/>
  <c r="G1187" i="1"/>
  <c r="J1187" i="1" s="1"/>
  <c r="G1841" i="1"/>
  <c r="J1841" i="1" s="1"/>
  <c r="G125" i="1"/>
  <c r="J125" i="1" s="1"/>
  <c r="G1972" i="1"/>
  <c r="J1972" i="1" s="1"/>
  <c r="G1974" i="1"/>
  <c r="J1974" i="1" s="1"/>
  <c r="J1723" i="1"/>
  <c r="G1177" i="1"/>
  <c r="J1177" i="1" s="1"/>
  <c r="G933" i="1"/>
  <c r="J933" i="1" s="1"/>
  <c r="G110" i="1"/>
  <c r="J110" i="1" s="1"/>
  <c r="G111" i="1"/>
  <c r="J111" i="1" s="1"/>
  <c r="G1878" i="1"/>
  <c r="J1878" i="1" s="1"/>
  <c r="G1734" i="1"/>
  <c r="J1734" i="1" s="1"/>
  <c r="G1694" i="1"/>
  <c r="J1694" i="1" s="1"/>
  <c r="G604" i="1"/>
  <c r="J604" i="1" s="1"/>
  <c r="G849" i="1"/>
  <c r="J849" i="1" s="1"/>
  <c r="G848" i="1"/>
  <c r="J848" i="1" s="1"/>
  <c r="G38" i="1"/>
  <c r="J38" i="1" s="1"/>
  <c r="G1486" i="1"/>
  <c r="J1486" i="1" s="1"/>
  <c r="G1695" i="1"/>
  <c r="J1695" i="1" s="1"/>
  <c r="G850" i="1"/>
  <c r="J850" i="1" s="1"/>
  <c r="G37" i="1"/>
  <c r="J37" i="1" s="1"/>
  <c r="G851" i="1"/>
  <c r="J851" i="1" s="1"/>
  <c r="G852" i="1"/>
  <c r="J852" i="1" s="1"/>
  <c r="G1779" i="1"/>
  <c r="J1779" i="1" s="1"/>
  <c r="G1640" i="1"/>
  <c r="J1640" i="1" s="1"/>
  <c r="G1109" i="1"/>
  <c r="J1109" i="1" s="1"/>
  <c r="G1485" i="1"/>
  <c r="J1485" i="1" s="1"/>
  <c r="G579" i="1"/>
  <c r="J579" i="1" s="1"/>
  <c r="G1425" i="1"/>
  <c r="J1425" i="1" s="1"/>
  <c r="J1563" i="1"/>
  <c r="G556" i="1"/>
  <c r="J556" i="1" s="1"/>
  <c r="G22" i="1"/>
  <c r="J22" i="1" s="1"/>
  <c r="G555" i="1"/>
  <c r="J555" i="1" s="1"/>
  <c r="G833" i="1"/>
  <c r="J833" i="1" s="1"/>
  <c r="G554" i="1"/>
  <c r="J554" i="1" s="1"/>
  <c r="G553" i="1"/>
  <c r="J553" i="1" s="1"/>
  <c r="G1098" i="1"/>
  <c r="J1098" i="1" s="1"/>
  <c r="G1401" i="1"/>
  <c r="J1401" i="1" s="1"/>
  <c r="G1099" i="1"/>
  <c r="J1099" i="1" s="1"/>
  <c r="G23" i="1"/>
  <c r="J23" i="1" s="1"/>
  <c r="G1402" i="1"/>
  <c r="J1402" i="1" s="1"/>
  <c r="G1097" i="1"/>
  <c r="J1097" i="1" s="1"/>
  <c r="G2121" i="1"/>
  <c r="J2121" i="1" s="1"/>
  <c r="J2019" i="1"/>
  <c r="G1794" i="1"/>
  <c r="J1794" i="1" s="1"/>
  <c r="G1919" i="1"/>
  <c r="J1919" i="1" s="1"/>
  <c r="G1149" i="1"/>
  <c r="J1149" i="1" s="1"/>
  <c r="G1449" i="1"/>
  <c r="J1449" i="1" s="1"/>
  <c r="G1861" i="1"/>
  <c r="J1861" i="1" s="1"/>
  <c r="G1448" i="1"/>
  <c r="J1448" i="1" s="1"/>
  <c r="G1493" i="1"/>
  <c r="J1493" i="1" s="1"/>
  <c r="G2083" i="1"/>
  <c r="J2083" i="1" s="1"/>
  <c r="G1917" i="1"/>
  <c r="J1917" i="1" s="1"/>
  <c r="G1705" i="1"/>
  <c r="J1705" i="1" s="1"/>
  <c r="G1452" i="1"/>
  <c r="J1452" i="1" s="1"/>
  <c r="G1454" i="1"/>
  <c r="J1454" i="1" s="1"/>
  <c r="G2000" i="1"/>
  <c r="J2000" i="1" s="1"/>
  <c r="G883" i="1"/>
  <c r="J883" i="1" s="1"/>
  <c r="G1704" i="1"/>
  <c r="J1704" i="1" s="1"/>
  <c r="G1451" i="1"/>
  <c r="J1451" i="1" s="1"/>
  <c r="G631" i="1"/>
  <c r="J631" i="1" s="1"/>
  <c r="G632" i="1"/>
  <c r="J632" i="1" s="1"/>
  <c r="G1860" i="1"/>
  <c r="J1860" i="1" s="1"/>
  <c r="G633" i="1"/>
  <c r="J633" i="1" s="1"/>
  <c r="G1795" i="1"/>
  <c r="J1795" i="1" s="1"/>
  <c r="G1918" i="1"/>
  <c r="J1918" i="1" s="1"/>
  <c r="G59" i="1"/>
  <c r="J59" i="1" s="1"/>
  <c r="G884" i="1"/>
  <c r="J884" i="1" s="1"/>
  <c r="G1450" i="1"/>
  <c r="J1450" i="1" s="1"/>
  <c r="G1125" i="1"/>
  <c r="J1125" i="1" s="1"/>
  <c r="G1706" i="1"/>
  <c r="J1706" i="1" s="1"/>
  <c r="G619" i="1"/>
  <c r="J619" i="1" s="1"/>
  <c r="G1551" i="1"/>
  <c r="J1551" i="1" s="1"/>
  <c r="G1562" i="1"/>
  <c r="J1562" i="1" s="1"/>
  <c r="G1560" i="1"/>
  <c r="J1560" i="1" s="1"/>
  <c r="G676" i="1"/>
  <c r="J676" i="1" s="1"/>
  <c r="G1549" i="1"/>
  <c r="J1549" i="1" s="1"/>
  <c r="G1754" i="1"/>
  <c r="J1754" i="1" s="1"/>
  <c r="G981" i="1"/>
  <c r="J981" i="1" s="1"/>
  <c r="G1655" i="1"/>
  <c r="J1655" i="1" s="1"/>
  <c r="G1557" i="1"/>
  <c r="J1557" i="1" s="1"/>
  <c r="G1889" i="1"/>
  <c r="J1889" i="1" s="1"/>
  <c r="G1985" i="1"/>
  <c r="J1985" i="1" s="1"/>
  <c r="G721" i="1"/>
  <c r="J721" i="1" s="1"/>
  <c r="G724" i="1"/>
  <c r="J724" i="1" s="1"/>
  <c r="G1558" i="1"/>
  <c r="J1558" i="1" s="1"/>
  <c r="G1848" i="1"/>
  <c r="J1848" i="1" s="1"/>
  <c r="G1552" i="1"/>
  <c r="J1552" i="1" s="1"/>
  <c r="G1984" i="1"/>
  <c r="J1984" i="1" s="1"/>
  <c r="G1890" i="1"/>
  <c r="J1890" i="1" s="1"/>
  <c r="G1652" i="1"/>
  <c r="J1652" i="1" s="1"/>
  <c r="G2111" i="1"/>
  <c r="J2111" i="1" s="1"/>
  <c r="G722" i="1"/>
  <c r="J722" i="1" s="1"/>
  <c r="G677" i="1"/>
  <c r="J677" i="1" s="1"/>
  <c r="G1653" i="1"/>
  <c r="J1653" i="1" s="1"/>
  <c r="G1628" i="1"/>
  <c r="J1628" i="1" s="1"/>
  <c r="G145" i="1"/>
  <c r="J145" i="1" s="1"/>
  <c r="G953" i="1"/>
  <c r="J953" i="1" s="1"/>
  <c r="G1982" i="1"/>
  <c r="J1982" i="1" s="1"/>
  <c r="G1564" i="1"/>
  <c r="J1564" i="1" s="1"/>
  <c r="G1194" i="1"/>
  <c r="J1194" i="1" s="1"/>
  <c r="G176" i="1"/>
  <c r="J176" i="1" s="1"/>
  <c r="G723" i="1"/>
  <c r="J723" i="1" s="1"/>
  <c r="G139" i="1"/>
  <c r="J139" i="1" s="1"/>
  <c r="G141" i="1"/>
  <c r="J141" i="1" s="1"/>
  <c r="G764" i="1"/>
  <c r="J764" i="1" s="1"/>
  <c r="G718" i="1"/>
  <c r="J718" i="1" s="1"/>
  <c r="G1271" i="1"/>
  <c r="J1271" i="1" s="1"/>
  <c r="G954" i="1"/>
  <c r="J954" i="1" s="1"/>
  <c r="G143" i="1"/>
  <c r="J143" i="1" s="1"/>
  <c r="G2146" i="1"/>
  <c r="J2146" i="1" s="1"/>
  <c r="G1336" i="1"/>
  <c r="J1336" i="1" s="1"/>
  <c r="G1654" i="1"/>
  <c r="J1654" i="1" s="1"/>
  <c r="G1272" i="1"/>
  <c r="J1272" i="1" s="1"/>
  <c r="G175" i="1"/>
  <c r="J175" i="1" s="1"/>
  <c r="G1548" i="1"/>
  <c r="J1548" i="1" s="1"/>
  <c r="G1755" i="1"/>
  <c r="J1755" i="1" s="1"/>
  <c r="G1756" i="1"/>
  <c r="J1756" i="1" s="1"/>
  <c r="G720" i="1"/>
  <c r="J720" i="1" s="1"/>
  <c r="G596" i="1"/>
  <c r="J596" i="1" s="1"/>
  <c r="G142" i="1"/>
  <c r="J142" i="1" s="1"/>
  <c r="G2143" i="1"/>
  <c r="J2143" i="1" s="1"/>
  <c r="G1550" i="1"/>
  <c r="J1550" i="1" s="1"/>
  <c r="G2147" i="1"/>
  <c r="J2147" i="1" s="1"/>
  <c r="G1555" i="1"/>
  <c r="J1555" i="1" s="1"/>
  <c r="G140" i="1"/>
  <c r="J140" i="1" s="1"/>
  <c r="G1846" i="1"/>
  <c r="J1846" i="1" s="1"/>
  <c r="G1627" i="1"/>
  <c r="J1627" i="1" s="1"/>
  <c r="G1750" i="1"/>
  <c r="J1750" i="1" s="1"/>
  <c r="G1561" i="1"/>
  <c r="J1561" i="1" s="1"/>
  <c r="G956" i="1"/>
  <c r="J956" i="1" s="1"/>
  <c r="G1142" i="1"/>
  <c r="J1142" i="1" s="1"/>
  <c r="G1559" i="1"/>
  <c r="J1559" i="1" s="1"/>
  <c r="G982" i="1"/>
  <c r="J982" i="1" s="1"/>
  <c r="G138" i="1"/>
  <c r="J138" i="1" s="1"/>
  <c r="G1751" i="1"/>
  <c r="J1751" i="1" s="1"/>
  <c r="G1891" i="1"/>
  <c r="J1891" i="1" s="1"/>
  <c r="G2144" i="1"/>
  <c r="J2144" i="1" s="1"/>
  <c r="G952" i="1"/>
  <c r="J952" i="1" s="1"/>
  <c r="G767" i="1"/>
  <c r="J767" i="1" s="1"/>
  <c r="G678" i="1"/>
  <c r="J678" i="1" s="1"/>
  <c r="G719" i="1"/>
  <c r="J719" i="1" s="1"/>
  <c r="G1554" i="1"/>
  <c r="J1554" i="1" s="1"/>
  <c r="G765" i="1"/>
  <c r="J765" i="1" s="1"/>
  <c r="G1849" i="1"/>
  <c r="J1849" i="1" s="1"/>
  <c r="G1629" i="1"/>
  <c r="J1629" i="1" s="1"/>
  <c r="G1753" i="1"/>
  <c r="J1753" i="1" s="1"/>
  <c r="G1556" i="1"/>
  <c r="J1556" i="1" s="1"/>
  <c r="G1847" i="1"/>
  <c r="J1847" i="1" s="1"/>
  <c r="G957" i="1"/>
  <c r="J957" i="1" s="1"/>
  <c r="G2033" i="1"/>
  <c r="J2033" i="1" s="1"/>
  <c r="G1195" i="1"/>
  <c r="J1195" i="1" s="1"/>
  <c r="G2145" i="1"/>
  <c r="J2145" i="1" s="1"/>
  <c r="G2035" i="1"/>
  <c r="J2035" i="1" s="1"/>
  <c r="G1337" i="1"/>
  <c r="J1337" i="1" s="1"/>
  <c r="G1752" i="1"/>
  <c r="J1752" i="1" s="1"/>
  <c r="G679" i="1"/>
  <c r="J679" i="1" s="1"/>
  <c r="G2034" i="1"/>
  <c r="J2034" i="1" s="1"/>
  <c r="G1983" i="1"/>
  <c r="J1983" i="1" s="1"/>
  <c r="G1553" i="1"/>
  <c r="J1553" i="1" s="1"/>
  <c r="G1656" i="1"/>
  <c r="J1656" i="1" s="1"/>
  <c r="G955" i="1"/>
  <c r="J955" i="1" s="1"/>
  <c r="G766" i="1"/>
  <c r="J766" i="1" s="1"/>
  <c r="G174" i="1"/>
  <c r="J174" i="1" s="1"/>
  <c r="G1584" i="1"/>
  <c r="J1584" i="1" s="1"/>
  <c r="G144" i="1"/>
  <c r="J144" i="1" s="1"/>
  <c r="G1517" i="1"/>
  <c r="J1517" i="1" s="1"/>
  <c r="G1826" i="1"/>
  <c r="J1826" i="1" s="1"/>
  <c r="G1618" i="1"/>
  <c r="J1618" i="1" s="1"/>
  <c r="G2102" i="1"/>
  <c r="J2102" i="1" s="1"/>
  <c r="G700" i="1"/>
  <c r="J700" i="1" s="1"/>
  <c r="G74" i="1"/>
  <c r="J74" i="1" s="1"/>
  <c r="G701" i="1"/>
  <c r="J701" i="1" s="1"/>
  <c r="G1726" i="1"/>
  <c r="J1726" i="1" s="1"/>
  <c r="G1727" i="1"/>
  <c r="J1727" i="1" s="1"/>
  <c r="G1173" i="1"/>
  <c r="J1173" i="1" s="1"/>
  <c r="G1959" i="1"/>
  <c r="J1959" i="1" s="1"/>
  <c r="G1874" i="1"/>
  <c r="J1874" i="1" s="1"/>
  <c r="G1518" i="1"/>
  <c r="J1518" i="1" s="1"/>
  <c r="G1873" i="1"/>
  <c r="J1873" i="1" s="1"/>
  <c r="G1827" i="1"/>
  <c r="J1827" i="1" s="1"/>
  <c r="G930" i="1"/>
  <c r="J930" i="1" s="1"/>
  <c r="G2013" i="1"/>
  <c r="J2013" i="1" s="1"/>
  <c r="G73" i="1"/>
  <c r="J73" i="1" s="1"/>
  <c r="G2012" i="1"/>
  <c r="J2012" i="1" s="1"/>
  <c r="G1729" i="1"/>
  <c r="J1729" i="1" s="1"/>
  <c r="G106" i="1"/>
  <c r="J106" i="1" s="1"/>
  <c r="G931" i="1"/>
  <c r="J931" i="1" s="1"/>
  <c r="G1828" i="1"/>
  <c r="J1828" i="1" s="1"/>
  <c r="G1519" i="1"/>
  <c r="J1519" i="1" s="1"/>
  <c r="G1829" i="1"/>
  <c r="J1829" i="1" s="1"/>
  <c r="G1482" i="1"/>
  <c r="J1482" i="1" s="1"/>
  <c r="G702" i="1"/>
  <c r="J702" i="1" s="1"/>
  <c r="G1520" i="1"/>
  <c r="J1520" i="1" s="1"/>
  <c r="G1521" i="1"/>
  <c r="J1521" i="1" s="1"/>
  <c r="G669" i="1"/>
  <c r="J669" i="1" s="1"/>
  <c r="G102" i="1"/>
  <c r="J102" i="1" s="1"/>
  <c r="G1733" i="1"/>
  <c r="J1733" i="1" s="1"/>
  <c r="G932" i="1"/>
  <c r="J932" i="1" s="1"/>
  <c r="G1481" i="1"/>
  <c r="J1481" i="1" s="1"/>
  <c r="G1830" i="1"/>
  <c r="J1830" i="1" s="1"/>
  <c r="G1479" i="1"/>
  <c r="J1479" i="1" s="1"/>
  <c r="G1871" i="1"/>
  <c r="J1871" i="1" s="1"/>
  <c r="G1731" i="1"/>
  <c r="J1731" i="1" s="1"/>
  <c r="G1730" i="1"/>
  <c r="J1730" i="1" s="1"/>
  <c r="G703" i="1"/>
  <c r="J703" i="1" s="1"/>
  <c r="G2011" i="1"/>
  <c r="J2011" i="1" s="1"/>
  <c r="G1831" i="1"/>
  <c r="J1831" i="1" s="1"/>
  <c r="G1644" i="1"/>
  <c r="J1644" i="1" s="1"/>
  <c r="G1478" i="1"/>
  <c r="J1478" i="1" s="1"/>
  <c r="G1619" i="1"/>
  <c r="J1619" i="1" s="1"/>
  <c r="G1480" i="1"/>
  <c r="J1480" i="1" s="1"/>
  <c r="G105" i="1"/>
  <c r="J105" i="1" s="1"/>
  <c r="G1963" i="1"/>
  <c r="J1963" i="1" s="1"/>
  <c r="G104" i="1"/>
  <c r="J104" i="1" s="1"/>
  <c r="G1961" i="1"/>
  <c r="J1961" i="1" s="1"/>
  <c r="G1960" i="1"/>
  <c r="J1960" i="1" s="1"/>
  <c r="G1962" i="1"/>
  <c r="J1962" i="1" s="1"/>
  <c r="G1477" i="1"/>
  <c r="J1477" i="1" s="1"/>
  <c r="G670" i="1"/>
  <c r="J670" i="1" s="1"/>
  <c r="G103" i="1"/>
  <c r="J103" i="1" s="1"/>
  <c r="G1872" i="1"/>
  <c r="J1872" i="1" s="1"/>
  <c r="G1522" i="1"/>
  <c r="J1522" i="1" s="1"/>
  <c r="G1875" i="1"/>
  <c r="J1875" i="1" s="1"/>
  <c r="G1725" i="1"/>
  <c r="J1725" i="1" s="1"/>
  <c r="G1728" i="1"/>
  <c r="J1728" i="1" s="1"/>
  <c r="G1174" i="1"/>
  <c r="J1174" i="1" s="1"/>
  <c r="G1333" i="1"/>
  <c r="J1333" i="1" s="1"/>
  <c r="G1876" i="1"/>
  <c r="J1876" i="1" s="1"/>
  <c r="G1645" i="1"/>
  <c r="J1645" i="1" s="1"/>
  <c r="G1732" i="1"/>
  <c r="J1732" i="1" s="1"/>
  <c r="J230" i="1"/>
  <c r="G86" i="1"/>
  <c r="J86" i="1" s="1"/>
  <c r="G1129" i="1"/>
  <c r="J1129" i="1" s="1"/>
  <c r="G918" i="1"/>
  <c r="J918" i="1" s="1"/>
  <c r="G1866" i="1"/>
  <c r="J1866" i="1" s="1"/>
  <c r="G1709" i="1"/>
  <c r="J1709" i="1" s="1"/>
  <c r="G920" i="1"/>
  <c r="J920" i="1" s="1"/>
  <c r="G893" i="1"/>
  <c r="J893" i="1" s="1"/>
  <c r="G1128" i="1"/>
  <c r="J1128" i="1" s="1"/>
  <c r="G917" i="1"/>
  <c r="J917" i="1" s="1"/>
  <c r="G1459" i="1"/>
  <c r="J1459" i="1" s="1"/>
  <c r="G1805" i="1"/>
  <c r="J1805" i="1" s="1"/>
  <c r="G84" i="1"/>
  <c r="J84" i="1" s="1"/>
  <c r="G919" i="1"/>
  <c r="J919" i="1" s="1"/>
  <c r="G1156" i="1"/>
  <c r="J1156" i="1" s="1"/>
  <c r="G1642" i="1"/>
  <c r="J1642" i="1" s="1"/>
  <c r="G85" i="1"/>
  <c r="J85" i="1" s="1"/>
  <c r="G1936" i="1"/>
  <c r="J1936" i="1" s="1"/>
  <c r="G65" i="1"/>
  <c r="J65" i="1" s="1"/>
  <c r="G892" i="1"/>
  <c r="J892" i="1" s="1"/>
  <c r="G83" i="1"/>
  <c r="J83" i="1" s="1"/>
  <c r="G1215" i="1"/>
  <c r="J1215" i="1" s="1"/>
  <c r="G1612" i="1"/>
  <c r="J1612" i="1" s="1"/>
  <c r="G1806" i="1"/>
  <c r="J1806" i="1" s="1"/>
  <c r="G1937" i="1"/>
  <c r="J1937" i="1" s="1"/>
  <c r="G64" i="1"/>
  <c r="J64" i="1" s="1"/>
  <c r="G921" i="1"/>
  <c r="J921" i="1" s="1"/>
  <c r="G648" i="1"/>
  <c r="J648" i="1" s="1"/>
  <c r="G1804" i="1"/>
  <c r="J1804" i="1" s="1"/>
  <c r="G894" i="1"/>
  <c r="J894" i="1" s="1"/>
  <c r="G896" i="1"/>
  <c r="J896" i="1" s="1"/>
  <c r="G66" i="1"/>
  <c r="J66" i="1" s="1"/>
  <c r="G87" i="1"/>
  <c r="J87" i="1" s="1"/>
  <c r="G1158" i="1"/>
  <c r="J1158" i="1" s="1"/>
  <c r="G2092" i="1"/>
  <c r="J2092" i="1" s="1"/>
  <c r="G1501" i="1"/>
  <c r="J1501" i="1" s="1"/>
  <c r="G89" i="1"/>
  <c r="J89" i="1" s="1"/>
  <c r="G1462" i="1"/>
  <c r="J1462" i="1" s="1"/>
  <c r="G1615" i="1"/>
  <c r="J1615" i="1" s="1"/>
  <c r="G88" i="1"/>
  <c r="J88" i="1" s="1"/>
  <c r="G1807" i="1"/>
  <c r="J1807" i="1" s="1"/>
  <c r="G2090" i="1"/>
  <c r="J2090" i="1" s="1"/>
  <c r="G650" i="1"/>
  <c r="J650" i="1" s="1"/>
  <c r="G1939" i="1"/>
  <c r="J1939" i="1" s="1"/>
  <c r="G651" i="1"/>
  <c r="J651" i="1" s="1"/>
  <c r="G1463" i="1"/>
  <c r="J1463" i="1" s="1"/>
  <c r="G1808" i="1"/>
  <c r="J1808" i="1" s="1"/>
  <c r="G1710" i="1"/>
  <c r="J1710" i="1" s="1"/>
  <c r="G649" i="1"/>
  <c r="J649" i="1" s="1"/>
  <c r="G1712" i="1"/>
  <c r="J1712" i="1" s="1"/>
  <c r="G1711" i="1"/>
  <c r="J1711" i="1" s="1"/>
  <c r="G67" i="1"/>
  <c r="J67" i="1" s="1"/>
  <c r="G1613" i="1"/>
  <c r="J1613" i="1" s="1"/>
  <c r="G1159" i="1"/>
  <c r="J1159" i="1" s="1"/>
  <c r="G1614" i="1"/>
  <c r="J1614" i="1" s="1"/>
  <c r="G1460" i="1"/>
  <c r="J1460" i="1" s="1"/>
  <c r="G895" i="1"/>
  <c r="J895" i="1" s="1"/>
  <c r="G1643" i="1"/>
  <c r="J1643" i="1" s="1"/>
  <c r="G1938" i="1"/>
  <c r="J1938" i="1" s="1"/>
  <c r="G1461" i="1"/>
  <c r="J1461" i="1" s="1"/>
  <c r="G1157" i="1"/>
  <c r="J1157" i="1" s="1"/>
  <c r="G2091" i="1"/>
  <c r="J2091" i="1" s="1"/>
  <c r="G2077" i="1"/>
  <c r="J2077" i="1" s="1"/>
  <c r="G610" i="1"/>
  <c r="J610" i="1" s="1"/>
  <c r="G1909" i="1"/>
  <c r="J1909" i="1" s="1"/>
  <c r="G587" i="1"/>
  <c r="J587" i="1" s="1"/>
  <c r="G586" i="1"/>
  <c r="J586" i="1" s="1"/>
  <c r="G1908" i="1"/>
  <c r="J1908" i="1" s="1"/>
  <c r="G1433" i="1"/>
  <c r="J1433" i="1" s="1"/>
  <c r="G1430" i="1"/>
  <c r="J1430" i="1" s="1"/>
  <c r="G43" i="1"/>
  <c r="J43" i="1" s="1"/>
  <c r="G608" i="1"/>
  <c r="J608" i="1" s="1"/>
  <c r="G1487" i="1"/>
  <c r="J1487" i="1" s="1"/>
  <c r="G1431" i="1"/>
  <c r="J1431" i="1" s="1"/>
  <c r="G1115" i="1"/>
  <c r="J1115" i="1" s="1"/>
  <c r="G1429" i="1"/>
  <c r="J1429" i="1" s="1"/>
  <c r="G1116" i="1"/>
  <c r="J1116" i="1" s="1"/>
  <c r="G44" i="1"/>
  <c r="J44" i="1" s="1"/>
  <c r="G611" i="1"/>
  <c r="J611" i="1" s="1"/>
  <c r="G1907" i="1"/>
  <c r="J1907" i="1" s="1"/>
  <c r="G1143" i="1"/>
  <c r="J1143" i="1" s="1"/>
  <c r="G1117" i="1"/>
  <c r="J1117" i="1" s="1"/>
  <c r="G1434" i="1"/>
  <c r="J1434" i="1" s="1"/>
  <c r="G1432" i="1"/>
  <c r="J1432" i="1" s="1"/>
  <c r="G609" i="1"/>
  <c r="J609" i="1" s="1"/>
  <c r="G867" i="1"/>
  <c r="J867" i="1" s="1"/>
  <c r="G866" i="1"/>
  <c r="J866" i="1" s="1"/>
  <c r="G872" i="1"/>
  <c r="J872" i="1" s="1"/>
  <c r="G591" i="1"/>
  <c r="J591" i="1" s="1"/>
  <c r="G1120" i="1"/>
  <c r="J1120" i="1" s="1"/>
  <c r="G78" i="1"/>
  <c r="J78" i="1" s="1"/>
  <c r="G2081" i="1"/>
  <c r="J2081" i="1" s="1"/>
  <c r="G1437" i="1"/>
  <c r="J1437" i="1" s="1"/>
  <c r="G875" i="1"/>
  <c r="J875" i="1" s="1"/>
  <c r="G873" i="1"/>
  <c r="J873" i="1" s="1"/>
  <c r="G1438" i="1"/>
  <c r="J1438" i="1" s="1"/>
  <c r="G1641" i="1"/>
  <c r="J1641" i="1" s="1"/>
  <c r="G624" i="1"/>
  <c r="J624" i="1" s="1"/>
  <c r="G1490" i="1"/>
  <c r="J1490" i="1" s="1"/>
  <c r="G51" i="1"/>
  <c r="J51" i="1" s="1"/>
  <c r="G52" i="1"/>
  <c r="J52" i="1" s="1"/>
  <c r="G622" i="1"/>
  <c r="J622" i="1" s="1"/>
  <c r="G50" i="1"/>
  <c r="J50" i="1" s="1"/>
  <c r="G1121" i="1"/>
  <c r="J1121" i="1" s="1"/>
  <c r="G1122" i="1"/>
  <c r="J1122" i="1" s="1"/>
  <c r="G590" i="1"/>
  <c r="J590" i="1" s="1"/>
  <c r="G621" i="1"/>
  <c r="J621" i="1" s="1"/>
  <c r="G53" i="1"/>
  <c r="J53" i="1" s="1"/>
  <c r="G1913" i="1"/>
  <c r="J1913" i="1" s="1"/>
  <c r="G912" i="1"/>
  <c r="J912" i="1" s="1"/>
  <c r="G623" i="1"/>
  <c r="J623" i="1" s="1"/>
  <c r="G874" i="1"/>
  <c r="J874" i="1" s="1"/>
  <c r="G1789" i="1"/>
  <c r="J1789" i="1" s="1"/>
  <c r="G2126" i="1"/>
  <c r="J2126" i="1" s="1"/>
  <c r="G77" i="1"/>
  <c r="J77" i="1" s="1"/>
  <c r="J1494" i="1"/>
  <c r="G758" i="1"/>
  <c r="J758" i="1" s="1"/>
  <c r="G1682" i="1"/>
  <c r="J1682" i="1" s="1"/>
  <c r="G497" i="1"/>
  <c r="J497" i="1" s="1"/>
  <c r="G817" i="1"/>
  <c r="J817" i="1" s="1"/>
  <c r="G1075" i="1"/>
  <c r="J1075" i="1" s="1"/>
  <c r="G443" i="1"/>
  <c r="J443" i="1" s="1"/>
  <c r="G327" i="1"/>
  <c r="J327" i="1" s="1"/>
  <c r="G314" i="1"/>
  <c r="J314" i="1" s="1"/>
  <c r="G384" i="1"/>
  <c r="J384" i="1" s="1"/>
  <c r="G821" i="1"/>
  <c r="J821" i="1" s="1"/>
  <c r="G385" i="1"/>
  <c r="J385" i="1" s="1"/>
  <c r="G317" i="1"/>
  <c r="J317" i="1" s="1"/>
  <c r="G386" i="1"/>
  <c r="J386" i="1" s="1"/>
  <c r="G313" i="1"/>
  <c r="J313" i="1" s="1"/>
  <c r="G1044" i="1"/>
  <c r="J1044" i="1" s="1"/>
  <c r="G270" i="1"/>
  <c r="J270" i="1" s="1"/>
  <c r="G316" i="1"/>
  <c r="J316" i="1" s="1"/>
  <c r="G437" i="1"/>
  <c r="J437" i="1" s="1"/>
  <c r="G759" i="1"/>
  <c r="J759" i="1" s="1"/>
  <c r="G487" i="1"/>
  <c r="J487" i="1" s="1"/>
  <c r="G326" i="1"/>
  <c r="J326" i="1" s="1"/>
  <c r="G816" i="1"/>
  <c r="J816" i="1" s="1"/>
  <c r="G1268" i="1"/>
  <c r="J1268" i="1" s="1"/>
  <c r="G383" i="1"/>
  <c r="J383" i="1" s="1"/>
  <c r="G2120" i="1"/>
  <c r="J2120" i="1" s="1"/>
  <c r="G1077" i="1"/>
  <c r="J1077" i="1" s="1"/>
  <c r="G323" i="1"/>
  <c r="J323" i="1" s="1"/>
  <c r="G381" i="1"/>
  <c r="J381" i="1" s="1"/>
  <c r="G312" i="1"/>
  <c r="J312" i="1" s="1"/>
  <c r="G1057" i="1"/>
  <c r="J1057" i="1" s="1"/>
  <c r="G488" i="1"/>
  <c r="J488" i="1" s="1"/>
  <c r="G819" i="1"/>
  <c r="J819" i="1" s="1"/>
  <c r="G272" i="1"/>
  <c r="J272" i="1" s="1"/>
  <c r="G1047" i="1"/>
  <c r="J1047" i="1" s="1"/>
  <c r="G499" i="1"/>
  <c r="J499" i="1" s="1"/>
  <c r="G388" i="1"/>
  <c r="J388" i="1" s="1"/>
  <c r="G815" i="1"/>
  <c r="J815" i="1" s="1"/>
  <c r="G1058" i="1"/>
  <c r="J1058" i="1" s="1"/>
  <c r="G275" i="1"/>
  <c r="J275" i="1" s="1"/>
  <c r="G320" i="1"/>
  <c r="J320" i="1" s="1"/>
  <c r="G273" i="1"/>
  <c r="J273" i="1" s="1"/>
  <c r="G489" i="1"/>
  <c r="J489" i="1" s="1"/>
  <c r="G1024" i="1"/>
  <c r="J1024" i="1" s="1"/>
  <c r="G500" i="1"/>
  <c r="J500" i="1" s="1"/>
  <c r="G309" i="1"/>
  <c r="J309" i="1" s="1"/>
  <c r="G1045" i="1"/>
  <c r="J1045" i="1" s="1"/>
  <c r="G1023" i="1"/>
  <c r="J1023" i="1" s="1"/>
  <c r="G2119" i="1"/>
  <c r="J2119" i="1" s="1"/>
  <c r="G1061" i="1"/>
  <c r="J1061" i="1" s="1"/>
  <c r="G493" i="1"/>
  <c r="J493" i="1" s="1"/>
  <c r="G496" i="1"/>
  <c r="J496" i="1" s="1"/>
  <c r="G1380" i="1"/>
  <c r="J1380" i="1" s="1"/>
  <c r="G1383" i="1"/>
  <c r="J1383" i="1" s="1"/>
  <c r="G1076" i="1"/>
  <c r="J1076" i="1" s="1"/>
  <c r="G308" i="1"/>
  <c r="J308" i="1" s="1"/>
  <c r="G271" i="1"/>
  <c r="J271" i="1" s="1"/>
  <c r="G389" i="1"/>
  <c r="J389" i="1" s="1"/>
  <c r="G330" i="1"/>
  <c r="J330" i="1" s="1"/>
  <c r="G1382" i="1"/>
  <c r="J1382" i="1" s="1"/>
  <c r="G311" i="1"/>
  <c r="J311" i="1" s="1"/>
  <c r="G435" i="1"/>
  <c r="J435" i="1" s="1"/>
  <c r="G325" i="1"/>
  <c r="J325" i="1" s="1"/>
  <c r="G322" i="1"/>
  <c r="J322" i="1" s="1"/>
  <c r="G442" i="1"/>
  <c r="J442" i="1" s="1"/>
  <c r="G490" i="1"/>
  <c r="J490" i="1" s="1"/>
  <c r="G491" i="1"/>
  <c r="J491" i="1" s="1"/>
  <c r="G387" i="1"/>
  <c r="J387" i="1" s="1"/>
  <c r="G438" i="1"/>
  <c r="J438" i="1" s="1"/>
  <c r="G761" i="1"/>
  <c r="J761" i="1" s="1"/>
  <c r="G818" i="1"/>
  <c r="J818" i="1" s="1"/>
  <c r="G441" i="1"/>
  <c r="J441" i="1" s="1"/>
  <c r="G492" i="1"/>
  <c r="J492" i="1" s="1"/>
  <c r="G329" i="1"/>
  <c r="J329" i="1" s="1"/>
  <c r="G498" i="1"/>
  <c r="J498" i="1" s="1"/>
  <c r="G310" i="1"/>
  <c r="J310" i="1" s="1"/>
  <c r="G1267" i="1"/>
  <c r="J1267" i="1" s="1"/>
  <c r="G760" i="1"/>
  <c r="J760" i="1" s="1"/>
  <c r="G319" i="1"/>
  <c r="J319" i="1" s="1"/>
  <c r="G382" i="1"/>
  <c r="J382" i="1" s="1"/>
  <c r="G276" i="1"/>
  <c r="J276" i="1" s="1"/>
  <c r="G321" i="1"/>
  <c r="J321" i="1" s="1"/>
  <c r="G1060" i="1"/>
  <c r="J1060" i="1" s="1"/>
  <c r="G440" i="1"/>
  <c r="J440" i="1" s="1"/>
  <c r="G315" i="1"/>
  <c r="J315" i="1" s="1"/>
  <c r="G1046" i="1"/>
  <c r="J1046" i="1" s="1"/>
  <c r="G1062" i="1"/>
  <c r="J1062" i="1" s="1"/>
  <c r="G328" i="1"/>
  <c r="J328" i="1" s="1"/>
  <c r="G495" i="1"/>
  <c r="J495" i="1" s="1"/>
  <c r="G318" i="1"/>
  <c r="J318" i="1" s="1"/>
  <c r="G820" i="1"/>
  <c r="J820" i="1" s="1"/>
  <c r="G1381" i="1"/>
  <c r="J1381" i="1" s="1"/>
  <c r="G436" i="1"/>
  <c r="J436" i="1" s="1"/>
  <c r="G439" i="1"/>
  <c r="J439" i="1" s="1"/>
  <c r="G1330" i="1"/>
  <c r="J1330" i="1" s="1"/>
  <c r="G494" i="1"/>
  <c r="J494" i="1" s="1"/>
  <c r="G324" i="1"/>
  <c r="J324" i="1" s="1"/>
  <c r="G1059" i="1"/>
  <c r="J1059" i="1" s="1"/>
  <c r="G274" i="1"/>
  <c r="J274" i="1" s="1"/>
  <c r="G1084" i="1"/>
  <c r="J1084" i="1" s="1"/>
  <c r="G1855" i="1"/>
  <c r="J1855" i="1" s="1"/>
  <c r="G885" i="1"/>
  <c r="J885" i="1" s="1"/>
  <c r="G638" i="1"/>
  <c r="J638" i="1" s="1"/>
  <c r="G1796" i="1"/>
  <c r="J1796" i="1" s="1"/>
  <c r="G1923" i="1"/>
  <c r="J1923" i="1" s="1"/>
  <c r="J512" i="1"/>
  <c r="J1953" i="1"/>
  <c r="J41" i="1"/>
  <c r="G1802" i="1"/>
  <c r="J1802" i="1" s="1"/>
  <c r="G82" i="1"/>
  <c r="J82" i="1" s="1"/>
  <c r="G1803" i="1"/>
  <c r="J1803" i="1" s="1"/>
  <c r="G2089" i="1"/>
  <c r="J2089" i="1" s="1"/>
  <c r="G891" i="1"/>
  <c r="J891" i="1" s="1"/>
  <c r="G1935" i="1"/>
  <c r="J1935" i="1" s="1"/>
  <c r="G1979" i="1"/>
  <c r="J1979" i="1" s="1"/>
  <c r="G1547" i="1"/>
  <c r="J1547" i="1" s="1"/>
  <c r="G944" i="1"/>
  <c r="J944" i="1" s="1"/>
  <c r="G1542" i="1"/>
  <c r="J1542" i="1" s="1"/>
  <c r="G2025" i="1"/>
  <c r="J2025" i="1" s="1"/>
  <c r="G674" i="1"/>
  <c r="J674" i="1" s="1"/>
  <c r="G1977" i="1"/>
  <c r="J1977" i="1" s="1"/>
  <c r="G1335" i="1"/>
  <c r="J1335" i="1" s="1"/>
  <c r="G1544" i="1"/>
  <c r="J1544" i="1" s="1"/>
  <c r="G1192" i="1"/>
  <c r="J1192" i="1" s="1"/>
  <c r="G1538" i="1"/>
  <c r="J1538" i="1" s="1"/>
  <c r="G1537" i="1"/>
  <c r="J1537" i="1" s="1"/>
  <c r="G1541" i="1"/>
  <c r="J1541" i="1" s="1"/>
  <c r="G1976" i="1"/>
  <c r="J1976" i="1" s="1"/>
  <c r="G1842" i="1"/>
  <c r="J1842" i="1" s="1"/>
  <c r="G2109" i="1"/>
  <c r="J2109" i="1" s="1"/>
  <c r="G2140" i="1"/>
  <c r="J2140" i="1" s="1"/>
  <c r="G1334" i="1"/>
  <c r="J1334" i="1" s="1"/>
  <c r="G2136" i="1"/>
  <c r="J2136" i="1" s="1"/>
  <c r="G2023" i="1"/>
  <c r="J2023" i="1" s="1"/>
  <c r="G1540" i="1"/>
  <c r="J1540" i="1" s="1"/>
  <c r="G1545" i="1"/>
  <c r="J1545" i="1" s="1"/>
  <c r="G1980" i="1"/>
  <c r="J1980" i="1" s="1"/>
  <c r="G2138" i="1"/>
  <c r="J2138" i="1" s="1"/>
  <c r="G1191" i="1"/>
  <c r="J1191" i="1" s="1"/>
  <c r="G1975" i="1"/>
  <c r="J1975" i="1" s="1"/>
  <c r="G1978" i="1"/>
  <c r="J1978" i="1" s="1"/>
  <c r="G1624" i="1"/>
  <c r="J1624" i="1" s="1"/>
  <c r="G1539" i="1"/>
  <c r="J1539" i="1" s="1"/>
  <c r="G946" i="1"/>
  <c r="J946" i="1" s="1"/>
  <c r="G1623" i="1"/>
  <c r="J1623" i="1" s="1"/>
  <c r="G2022" i="1"/>
  <c r="J2022" i="1" s="1"/>
  <c r="G1190" i="1"/>
  <c r="J1190" i="1" s="1"/>
  <c r="G2024" i="1"/>
  <c r="J2024" i="1" s="1"/>
  <c r="G2137" i="1"/>
  <c r="J2137" i="1" s="1"/>
  <c r="G1746" i="1"/>
  <c r="J1746" i="1" s="1"/>
  <c r="G1625" i="1"/>
  <c r="J1625" i="1" s="1"/>
  <c r="G1626" i="1"/>
  <c r="J1626" i="1" s="1"/>
  <c r="G2141" i="1"/>
  <c r="J2141" i="1" s="1"/>
  <c r="G1543" i="1"/>
  <c r="J1543" i="1" s="1"/>
  <c r="G675" i="1"/>
  <c r="J675" i="1" s="1"/>
  <c r="G2139" i="1"/>
  <c r="J2139" i="1" s="1"/>
  <c r="G908" i="1"/>
  <c r="J908" i="1" s="1"/>
  <c r="G945" i="1"/>
  <c r="J945" i="1" s="1"/>
  <c r="G1216" i="1"/>
  <c r="J1216" i="1" s="1"/>
  <c r="G1546" i="1"/>
  <c r="J1546" i="1" s="1"/>
  <c r="G1398" i="1"/>
  <c r="J1398" i="1" s="1"/>
  <c r="G20" i="1"/>
  <c r="J20" i="1" s="1"/>
  <c r="G546" i="1"/>
  <c r="J546" i="1" s="1"/>
  <c r="G598" i="1"/>
  <c r="J598" i="1" s="1"/>
  <c r="G547" i="1"/>
  <c r="J547" i="1" s="1"/>
  <c r="G2069" i="1"/>
  <c r="J2069" i="1" s="1"/>
  <c r="G1400" i="1"/>
  <c r="J1400" i="1" s="1"/>
  <c r="G549" i="1"/>
  <c r="J549" i="1" s="1"/>
  <c r="G548" i="1"/>
  <c r="J548" i="1" s="1"/>
  <c r="G551" i="1"/>
  <c r="J551" i="1" s="1"/>
  <c r="G1687" i="1"/>
  <c r="J1687" i="1" s="1"/>
  <c r="G550" i="1"/>
  <c r="J550" i="1" s="1"/>
  <c r="G1096" i="1"/>
  <c r="J1096" i="1" s="1"/>
  <c r="G21" i="1"/>
  <c r="J21" i="1" s="1"/>
  <c r="G552" i="1"/>
  <c r="J552" i="1" s="1"/>
  <c r="G181" i="1"/>
  <c r="J181" i="1" s="1"/>
  <c r="G150" i="1"/>
  <c r="J150" i="1" s="1"/>
  <c r="G989" i="1"/>
  <c r="J989" i="1" s="1"/>
  <c r="G1341" i="1"/>
  <c r="J1341" i="1" s="1"/>
  <c r="G182" i="1"/>
  <c r="J182" i="1" s="1"/>
  <c r="G768" i="1"/>
  <c r="J768" i="1" s="1"/>
  <c r="G151" i="1"/>
  <c r="J151" i="1" s="1"/>
  <c r="G1065" i="1"/>
  <c r="J1065" i="1" s="1"/>
  <c r="G1892" i="1"/>
  <c r="J1892" i="1" s="1"/>
  <c r="G1986" i="1"/>
  <c r="J1986" i="1" s="1"/>
  <c r="G1759" i="1"/>
  <c r="J1759" i="1" s="1"/>
  <c r="G2113" i="1"/>
  <c r="J2113" i="1" s="1"/>
  <c r="G1198" i="1"/>
  <c r="J1198" i="1" s="1"/>
  <c r="G2154" i="1"/>
  <c r="J2154" i="1" s="1"/>
  <c r="G153" i="1"/>
  <c r="J153" i="1" s="1"/>
  <c r="G987" i="1"/>
  <c r="J987" i="1" s="1"/>
  <c r="G1760" i="1"/>
  <c r="J1760" i="1" s="1"/>
  <c r="G990" i="1"/>
  <c r="J990" i="1" s="1"/>
  <c r="G152" i="1"/>
  <c r="J152" i="1" s="1"/>
  <c r="G149" i="1"/>
  <c r="J149" i="1" s="1"/>
  <c r="G986" i="1"/>
  <c r="J986" i="1" s="1"/>
  <c r="G180" i="1"/>
  <c r="J180" i="1" s="1"/>
  <c r="G1048" i="1"/>
  <c r="J1048" i="1" s="1"/>
  <c r="G2152" i="1"/>
  <c r="J2152" i="1" s="1"/>
  <c r="G963" i="1"/>
  <c r="J963" i="1" s="1"/>
  <c r="G2153" i="1"/>
  <c r="J2153" i="1" s="1"/>
  <c r="G964" i="1"/>
  <c r="J964" i="1" s="1"/>
  <c r="G984" i="1"/>
  <c r="J984" i="1" s="1"/>
  <c r="G985" i="1"/>
  <c r="J985" i="1" s="1"/>
  <c r="G725" i="1"/>
  <c r="J725" i="1" s="1"/>
  <c r="G988" i="1"/>
  <c r="J988" i="1" s="1"/>
  <c r="G1064" i="1"/>
  <c r="J1064" i="1" s="1"/>
  <c r="G1851" i="1"/>
  <c r="J1851" i="1" s="1"/>
  <c r="G707" i="1"/>
  <c r="J707" i="1" s="1"/>
  <c r="G1649" i="1"/>
  <c r="J1649" i="1" s="1"/>
  <c r="G1740" i="1"/>
  <c r="J1740" i="1" s="1"/>
  <c r="G124" i="1"/>
  <c r="J124" i="1" s="1"/>
  <c r="G763" i="1"/>
  <c r="J763" i="1" s="1"/>
  <c r="G1186" i="1"/>
  <c r="J1186" i="1" s="1"/>
  <c r="G2107" i="1"/>
  <c r="J2107" i="1" s="1"/>
  <c r="G907" i="1"/>
  <c r="J907" i="1" s="1"/>
  <c r="G2018" i="1"/>
  <c r="J2018" i="1" s="1"/>
  <c r="G1743" i="1"/>
  <c r="J1743" i="1" s="1"/>
  <c r="G1483" i="1"/>
  <c r="J1483" i="1" s="1"/>
  <c r="G2020" i="1"/>
  <c r="J2020" i="1" s="1"/>
  <c r="G1536" i="1"/>
  <c r="J1536" i="1" s="1"/>
  <c r="G1739" i="1"/>
  <c r="J1739" i="1" s="1"/>
  <c r="G1622" i="1"/>
  <c r="J1622" i="1" s="1"/>
  <c r="G1529" i="1"/>
  <c r="J1529" i="1" s="1"/>
  <c r="G1742" i="1"/>
  <c r="J1742" i="1" s="1"/>
  <c r="G1881" i="1"/>
  <c r="J1881" i="1" s="1"/>
  <c r="G122" i="1"/>
  <c r="J122" i="1" s="1"/>
  <c r="G1738" i="1"/>
  <c r="J1738" i="1" s="1"/>
  <c r="G940" i="1"/>
  <c r="J940" i="1" s="1"/>
  <c r="G1648" i="1"/>
  <c r="J1648" i="1" s="1"/>
  <c r="G1534" i="1"/>
  <c r="J1534" i="1" s="1"/>
  <c r="G705" i="1"/>
  <c r="J705" i="1" s="1"/>
  <c r="G2106" i="1"/>
  <c r="J2106" i="1" s="1"/>
  <c r="G1182" i="1"/>
  <c r="J1182" i="1" s="1"/>
  <c r="G121" i="1"/>
  <c r="J121" i="1" s="1"/>
  <c r="G123" i="1"/>
  <c r="J123" i="1" s="1"/>
  <c r="G1535" i="1"/>
  <c r="J1535" i="1" s="1"/>
  <c r="G2134" i="1"/>
  <c r="J2134" i="1" s="1"/>
  <c r="G2104" i="1"/>
  <c r="J2104" i="1" s="1"/>
  <c r="G762" i="1"/>
  <c r="J762" i="1" s="1"/>
  <c r="G1530" i="1"/>
  <c r="J1530" i="1" s="1"/>
  <c r="G2105" i="1"/>
  <c r="J2105" i="1" s="1"/>
  <c r="G1971" i="1"/>
  <c r="J1971" i="1" s="1"/>
  <c r="G710" i="1"/>
  <c r="J710" i="1" s="1"/>
  <c r="G1532" i="1"/>
  <c r="J1532" i="1" s="1"/>
  <c r="G2135" i="1"/>
  <c r="J2135" i="1" s="1"/>
  <c r="G120" i="1"/>
  <c r="J120" i="1" s="1"/>
  <c r="G712" i="1"/>
  <c r="J712" i="1" s="1"/>
  <c r="G172" i="1"/>
  <c r="J172" i="1" s="1"/>
  <c r="G1528" i="1"/>
  <c r="J1528" i="1" s="1"/>
  <c r="G1839" i="1"/>
  <c r="J1839" i="1" s="1"/>
  <c r="G1185" i="1"/>
  <c r="J1185" i="1" s="1"/>
  <c r="G939" i="1"/>
  <c r="J939" i="1" s="1"/>
  <c r="G673" i="1"/>
  <c r="J673" i="1" s="1"/>
  <c r="G708" i="1"/>
  <c r="J708" i="1" s="1"/>
  <c r="G173" i="1"/>
  <c r="J173" i="1" s="1"/>
  <c r="G1184" i="1"/>
  <c r="J1184" i="1" s="1"/>
  <c r="G706" i="1"/>
  <c r="J706" i="1" s="1"/>
  <c r="G1533" i="1"/>
  <c r="J1533" i="1" s="1"/>
  <c r="G711" i="1"/>
  <c r="J711" i="1" s="1"/>
  <c r="G1183" i="1"/>
  <c r="J1183" i="1" s="1"/>
  <c r="G1741" i="1"/>
  <c r="J1741" i="1" s="1"/>
  <c r="G938" i="1"/>
  <c r="J938" i="1" s="1"/>
  <c r="G672" i="1"/>
  <c r="J672" i="1" s="1"/>
  <c r="G709" i="1"/>
  <c r="J709" i="1" s="1"/>
  <c r="G1684" i="1"/>
  <c r="J1684" i="1" s="1"/>
  <c r="G828" i="1"/>
  <c r="J828" i="1" s="1"/>
  <c r="G533" i="1"/>
  <c r="J533" i="1" s="1"/>
  <c r="G532" i="1"/>
  <c r="J532" i="1" s="1"/>
  <c r="G1089" i="1"/>
  <c r="J1089" i="1" s="1"/>
  <c r="G306" i="1"/>
  <c r="J306" i="1" s="1"/>
  <c r="G477" i="1"/>
  <c r="J477" i="1" s="1"/>
  <c r="G1265" i="1"/>
  <c r="J1265" i="1" s="1"/>
  <c r="G469" i="1"/>
  <c r="J469" i="1" s="1"/>
  <c r="G299" i="1"/>
  <c r="J299" i="1" s="1"/>
  <c r="G476" i="1"/>
  <c r="J476" i="1" s="1"/>
  <c r="G427" i="1"/>
  <c r="J427" i="1" s="1"/>
  <c r="G363" i="1"/>
  <c r="J363" i="1" s="1"/>
  <c r="G291" i="1"/>
  <c r="J291" i="1" s="1"/>
  <c r="G297" i="1"/>
  <c r="J297" i="1" s="1"/>
  <c r="G471" i="1"/>
  <c r="J471" i="1" s="1"/>
  <c r="G1379" i="1"/>
  <c r="J1379" i="1" s="1"/>
  <c r="G292" i="1"/>
  <c r="J292" i="1" s="1"/>
  <c r="G259" i="1"/>
  <c r="J259" i="1" s="1"/>
  <c r="G1266" i="1"/>
  <c r="J1266" i="1" s="1"/>
  <c r="G473" i="1"/>
  <c r="J473" i="1" s="1"/>
  <c r="G812" i="1"/>
  <c r="J812" i="1" s="1"/>
  <c r="G478" i="1"/>
  <c r="J478" i="1" s="1"/>
  <c r="G300" i="1"/>
  <c r="J300" i="1" s="1"/>
  <c r="G378" i="1"/>
  <c r="J378" i="1" s="1"/>
  <c r="G480" i="1"/>
  <c r="J480" i="1" s="1"/>
  <c r="G809" i="1"/>
  <c r="J809" i="1" s="1"/>
  <c r="G267" i="1"/>
  <c r="J267" i="1" s="1"/>
  <c r="G431" i="1"/>
  <c r="J431" i="1" s="1"/>
  <c r="G475" i="1"/>
  <c r="J475" i="1" s="1"/>
  <c r="G1264" i="1"/>
  <c r="J1264" i="1" s="1"/>
  <c r="G429" i="1"/>
  <c r="J429" i="1" s="1"/>
  <c r="G486" i="1"/>
  <c r="J486" i="1" s="1"/>
  <c r="G371" i="1"/>
  <c r="J371" i="1" s="1"/>
  <c r="G434" i="1"/>
  <c r="J434" i="1" s="1"/>
  <c r="G295" i="1"/>
  <c r="J295" i="1" s="1"/>
  <c r="G287" i="1"/>
  <c r="J287" i="1" s="1"/>
  <c r="G426" i="1"/>
  <c r="J426" i="1" s="1"/>
  <c r="G380" i="1"/>
  <c r="J380" i="1" s="1"/>
  <c r="G757" i="1"/>
  <c r="J757" i="1" s="1"/>
  <c r="G268" i="1"/>
  <c r="J268" i="1" s="1"/>
  <c r="G359" i="1"/>
  <c r="J359" i="1" s="1"/>
  <c r="G1262" i="1"/>
  <c r="J1262" i="1" s="1"/>
  <c r="G483" i="1"/>
  <c r="J483" i="1" s="1"/>
  <c r="G1326" i="1"/>
  <c r="J1326" i="1" s="1"/>
  <c r="G428" i="1"/>
  <c r="J428" i="1" s="1"/>
  <c r="G372" i="1"/>
  <c r="J372" i="1" s="1"/>
  <c r="G422" i="1"/>
  <c r="J422" i="1" s="1"/>
  <c r="G263" i="1"/>
  <c r="J263" i="1" s="1"/>
  <c r="G1327" i="1"/>
  <c r="J1327" i="1" s="1"/>
  <c r="G424" i="1"/>
  <c r="J424" i="1" s="1"/>
  <c r="G361" i="1"/>
  <c r="J361" i="1" s="1"/>
  <c r="G261" i="1"/>
  <c r="J261" i="1" s="1"/>
  <c r="G296" i="1"/>
  <c r="J296" i="1" s="1"/>
  <c r="G1329" i="1"/>
  <c r="J1329" i="1" s="1"/>
  <c r="G248" i="1"/>
  <c r="J248" i="1" s="1"/>
  <c r="G1263" i="1"/>
  <c r="J1263" i="1" s="1"/>
  <c r="G307" i="1"/>
  <c r="J307" i="1" s="1"/>
  <c r="G288" i="1"/>
  <c r="J288" i="1" s="1"/>
  <c r="G360" i="1"/>
  <c r="J360" i="1" s="1"/>
  <c r="G269" i="1"/>
  <c r="J269" i="1" s="1"/>
  <c r="G262" i="1"/>
  <c r="J262" i="1" s="1"/>
  <c r="G376" i="1"/>
  <c r="J376" i="1" s="1"/>
  <c r="G1324" i="1"/>
  <c r="J1324" i="1" s="1"/>
  <c r="G425" i="1"/>
  <c r="J425" i="1" s="1"/>
  <c r="G373" i="1"/>
  <c r="J373" i="1" s="1"/>
  <c r="G302" i="1"/>
  <c r="J302" i="1" s="1"/>
  <c r="G366" i="1"/>
  <c r="J366" i="1" s="1"/>
  <c r="G377" i="1"/>
  <c r="J377" i="1" s="1"/>
  <c r="G367" i="1"/>
  <c r="J367" i="1" s="1"/>
  <c r="G266" i="1"/>
  <c r="J266" i="1" s="1"/>
  <c r="G479" i="1"/>
  <c r="J479" i="1" s="1"/>
  <c r="G362" i="1"/>
  <c r="J362" i="1" s="1"/>
  <c r="G364" i="1"/>
  <c r="J364" i="1" s="1"/>
  <c r="G305" i="1"/>
  <c r="J305" i="1" s="1"/>
  <c r="G369" i="1"/>
  <c r="J369" i="1" s="1"/>
  <c r="G481" i="1"/>
  <c r="J481" i="1" s="1"/>
  <c r="G298" i="1"/>
  <c r="J298" i="1" s="1"/>
  <c r="G374" i="1"/>
  <c r="J374" i="1" s="1"/>
  <c r="G468" i="1"/>
  <c r="J468" i="1" s="1"/>
  <c r="G264" i="1"/>
  <c r="J264" i="1" s="1"/>
  <c r="G289" i="1"/>
  <c r="J289" i="1" s="1"/>
  <c r="G265" i="1"/>
  <c r="J265" i="1" s="1"/>
  <c r="G814" i="1"/>
  <c r="J814" i="1" s="1"/>
  <c r="G1609" i="1"/>
  <c r="J1609" i="1" s="1"/>
  <c r="G810" i="1"/>
  <c r="J810" i="1" s="1"/>
  <c r="G375" i="1"/>
  <c r="J375" i="1" s="1"/>
  <c r="G290" i="1"/>
  <c r="J290" i="1" s="1"/>
  <c r="G433" i="1"/>
  <c r="J433" i="1" s="1"/>
  <c r="G485" i="1"/>
  <c r="J485" i="1" s="1"/>
  <c r="G813" i="1"/>
  <c r="J813" i="1" s="1"/>
  <c r="G1261" i="1"/>
  <c r="J1261" i="1" s="1"/>
  <c r="G304" i="1"/>
  <c r="J304" i="1" s="1"/>
  <c r="G470" i="1"/>
  <c r="J470" i="1" s="1"/>
  <c r="G484" i="1"/>
  <c r="J484" i="1" s="1"/>
  <c r="G482" i="1"/>
  <c r="J482" i="1" s="1"/>
  <c r="G293" i="1"/>
  <c r="J293" i="1" s="1"/>
  <c r="G370" i="1"/>
  <c r="J370" i="1" s="1"/>
  <c r="G260" i="1"/>
  <c r="J260" i="1" s="1"/>
  <c r="G811" i="1"/>
  <c r="J811" i="1" s="1"/>
  <c r="G303" i="1"/>
  <c r="J303" i="1" s="1"/>
  <c r="G474" i="1"/>
  <c r="J474" i="1" s="1"/>
  <c r="G423" i="1"/>
  <c r="J423" i="1" s="1"/>
  <c r="G430" i="1"/>
  <c r="J430" i="1" s="1"/>
  <c r="G368" i="1"/>
  <c r="J368" i="1" s="1"/>
  <c r="G365" i="1"/>
  <c r="J365" i="1" s="1"/>
  <c r="G432" i="1"/>
  <c r="J432" i="1" s="1"/>
  <c r="G301" i="1"/>
  <c r="J301" i="1" s="1"/>
  <c r="G258" i="1"/>
  <c r="J258" i="1" s="1"/>
  <c r="G1328" i="1"/>
  <c r="J1328" i="1" s="1"/>
  <c r="G1325" i="1"/>
  <c r="J1325" i="1" s="1"/>
  <c r="G379" i="1"/>
  <c r="J379" i="1" s="1"/>
  <c r="G294" i="1"/>
  <c r="J294" i="1" s="1"/>
  <c r="G472" i="1"/>
  <c r="J472" i="1" s="1"/>
  <c r="G1363" i="1"/>
  <c r="J1363" i="1" s="1"/>
  <c r="G338" i="1"/>
  <c r="J338" i="1" s="1"/>
  <c r="G171" i="1"/>
  <c r="J171" i="1" s="1"/>
  <c r="G1996" i="1"/>
  <c r="J1996" i="1" s="1"/>
  <c r="G237" i="1"/>
  <c r="J237" i="1" s="1"/>
  <c r="G232" i="1"/>
  <c r="J232" i="1" s="1"/>
  <c r="G236" i="1"/>
  <c r="J236" i="1" s="1"/>
  <c r="G1306" i="1"/>
  <c r="J1306" i="1" s="1"/>
  <c r="G1208" i="1"/>
  <c r="J1208" i="1" s="1"/>
  <c r="G1601" i="1"/>
  <c r="J1601" i="1" s="1"/>
  <c r="G1600" i="1"/>
  <c r="J1600" i="1" s="1"/>
  <c r="G446" i="1"/>
  <c r="J446" i="1" s="1"/>
  <c r="G1362" i="1"/>
  <c r="J1362" i="1" s="1"/>
  <c r="G447" i="1"/>
  <c r="J447" i="1" s="1"/>
  <c r="G787" i="1"/>
  <c r="J787" i="1" s="1"/>
  <c r="G1010" i="1"/>
  <c r="J1010" i="1" s="1"/>
  <c r="G234" i="1"/>
  <c r="J234" i="1" s="1"/>
  <c r="G231" i="1"/>
  <c r="J231" i="1" s="1"/>
  <c r="G229" i="1"/>
  <c r="J229" i="1" s="1"/>
  <c r="G1365" i="1"/>
  <c r="J1365" i="1" s="1"/>
  <c r="G1243" i="1"/>
  <c r="J1243" i="1" s="1"/>
  <c r="G249" i="1"/>
  <c r="J249" i="1" s="1"/>
  <c r="G1241" i="1"/>
  <c r="J1241" i="1" s="1"/>
  <c r="G1240" i="1"/>
  <c r="J1240" i="1" s="1"/>
  <c r="G233" i="1"/>
  <c r="J233" i="1" s="1"/>
  <c r="G1364" i="1"/>
  <c r="J1364" i="1" s="1"/>
  <c r="G235" i="1"/>
  <c r="J235" i="1" s="1"/>
  <c r="G1638" i="1"/>
  <c r="J1638" i="1" s="1"/>
  <c r="G1242" i="1"/>
  <c r="J1242" i="1" s="1"/>
  <c r="G337" i="1"/>
  <c r="J337" i="1" s="1"/>
  <c r="G860" i="1"/>
  <c r="J860" i="1" s="1"/>
  <c r="G1427" i="1"/>
  <c r="J1427" i="1" s="1"/>
  <c r="G2076" i="1"/>
  <c r="J2076" i="1" s="1"/>
  <c r="G1428" i="1"/>
  <c r="J1428" i="1" s="1"/>
  <c r="G1113" i="1"/>
  <c r="J1113" i="1" s="1"/>
  <c r="G2075" i="1"/>
  <c r="J2075" i="1" s="1"/>
  <c r="G858" i="1"/>
  <c r="J858" i="1" s="1"/>
  <c r="G583" i="1"/>
  <c r="J583" i="1" s="1"/>
  <c r="G1902" i="1"/>
  <c r="J1902" i="1" s="1"/>
  <c r="G42" i="1"/>
  <c r="J42" i="1" s="1"/>
  <c r="G1114" i="1"/>
  <c r="J1114" i="1" s="1"/>
  <c r="G856" i="1"/>
  <c r="J856" i="1" s="1"/>
  <c r="G861" i="1"/>
  <c r="J861" i="1" s="1"/>
  <c r="G857" i="1"/>
  <c r="J857" i="1" s="1"/>
  <c r="G859" i="1"/>
  <c r="J859" i="1" s="1"/>
  <c r="G1447" i="1"/>
  <c r="J1447" i="1" s="1"/>
  <c r="G529" i="1"/>
  <c r="J529" i="1" s="1"/>
  <c r="G1392" i="1"/>
  <c r="J1392" i="1" s="1"/>
  <c r="G9" i="1"/>
  <c r="J9" i="1" s="1"/>
  <c r="G1088" i="1"/>
  <c r="J1088" i="1" s="1"/>
  <c r="G1393" i="1"/>
  <c r="J1393" i="1" s="1"/>
  <c r="G8" i="1"/>
  <c r="J8" i="1" s="1"/>
  <c r="G531" i="1"/>
  <c r="J531" i="1" s="1"/>
  <c r="G2068" i="1"/>
  <c r="J2068" i="1" s="1"/>
  <c r="G1683" i="1"/>
  <c r="J1683" i="1" s="1"/>
  <c r="G530" i="1"/>
  <c r="J530" i="1" s="1"/>
  <c r="G1124" i="1"/>
  <c r="J1124" i="1" s="1"/>
  <c r="G882" i="1"/>
  <c r="J882" i="1" s="1"/>
  <c r="G630" i="1"/>
  <c r="J630" i="1" s="1"/>
  <c r="G1859" i="1"/>
  <c r="J1859" i="1" s="1"/>
  <c r="G629" i="1"/>
  <c r="J629" i="1" s="1"/>
  <c r="G592" i="1"/>
  <c r="J592" i="1" s="1"/>
  <c r="G58" i="1"/>
  <c r="J58" i="1" s="1"/>
  <c r="G1661" i="1"/>
  <c r="J1661" i="1" s="1"/>
  <c r="G1611" i="1"/>
  <c r="J1611" i="1" s="1"/>
  <c r="G1867" i="1"/>
  <c r="J1867" i="1" s="1"/>
  <c r="G1502" i="1"/>
  <c r="J1502" i="1" s="1"/>
  <c r="G1815" i="1"/>
  <c r="J1815" i="1" s="1"/>
  <c r="G1130" i="1"/>
  <c r="J1130" i="1" s="1"/>
  <c r="G2002" i="1"/>
  <c r="J2002" i="1" s="1"/>
  <c r="G1943" i="1"/>
  <c r="J1943" i="1" s="1"/>
  <c r="G1812" i="1"/>
  <c r="J1812" i="1" s="1"/>
  <c r="G1816" i="1"/>
  <c r="J1816" i="1" s="1"/>
  <c r="G1714" i="1"/>
  <c r="J1714" i="1" s="1"/>
  <c r="G1713" i="1"/>
  <c r="J1713" i="1" s="1"/>
  <c r="G1814" i="1"/>
  <c r="J1814" i="1" s="1"/>
  <c r="G1813" i="1"/>
  <c r="J1813" i="1" s="1"/>
  <c r="G652" i="1"/>
  <c r="J652" i="1" s="1"/>
  <c r="G1941" i="1"/>
  <c r="J1941" i="1" s="1"/>
  <c r="G90" i="1"/>
  <c r="J90" i="1" s="1"/>
  <c r="G1811" i="1"/>
  <c r="J1811" i="1" s="1"/>
  <c r="G1810" i="1"/>
  <c r="J1810" i="1" s="1"/>
  <c r="G1940" i="1"/>
  <c r="J1940" i="1" s="1"/>
  <c r="G654" i="1"/>
  <c r="J654" i="1" s="1"/>
  <c r="G655" i="1"/>
  <c r="J655" i="1" s="1"/>
  <c r="G1942" i="1"/>
  <c r="J1942" i="1" s="1"/>
  <c r="G653" i="1"/>
  <c r="J653" i="1" s="1"/>
  <c r="G1809" i="1"/>
  <c r="J1809" i="1" s="1"/>
  <c r="J2" i="1"/>
  <c r="G927" i="1"/>
  <c r="J927" i="1" s="1"/>
  <c r="G1169" i="1"/>
  <c r="J1169" i="1" s="1"/>
  <c r="G1955" i="1"/>
  <c r="J1955" i="1" s="1"/>
  <c r="G664" i="1"/>
  <c r="J664" i="1" s="1"/>
  <c r="G101" i="1"/>
  <c r="J101" i="1" s="1"/>
  <c r="G926" i="1"/>
  <c r="J926" i="1" s="1"/>
  <c r="G1956" i="1"/>
  <c r="J1956" i="1" s="1"/>
  <c r="G1617" i="1"/>
  <c r="J1617" i="1" s="1"/>
  <c r="G876" i="1"/>
  <c r="J876" i="1" s="1"/>
  <c r="G1914" i="1"/>
  <c r="J1914" i="1" s="1"/>
  <c r="G1703" i="1"/>
  <c r="J1703" i="1" s="1"/>
  <c r="G625" i="1"/>
  <c r="J625" i="1" s="1"/>
  <c r="G54" i="1"/>
  <c r="J54" i="1" s="1"/>
  <c r="G1702" i="1"/>
  <c r="J1702" i="1" s="1"/>
  <c r="G1932" i="1"/>
  <c r="J1932" i="1" s="1"/>
  <c r="G1127" i="1"/>
  <c r="J1127" i="1" s="1"/>
  <c r="G1126" i="1"/>
  <c r="J1126" i="1" s="1"/>
  <c r="G1933" i="1"/>
  <c r="J1933" i="1" s="1"/>
  <c r="G2087" i="1"/>
  <c r="J2087" i="1" s="1"/>
  <c r="G916" i="1"/>
  <c r="J916" i="1" s="1"/>
  <c r="G2088" i="1"/>
  <c r="J2088" i="1" s="1"/>
  <c r="G1799" i="1"/>
  <c r="J1799" i="1" s="1"/>
  <c r="G1934" i="1"/>
  <c r="J1934" i="1" s="1"/>
  <c r="G1801" i="1"/>
  <c r="J1801" i="1" s="1"/>
  <c r="G1154" i="1"/>
  <c r="J1154" i="1" s="1"/>
  <c r="G1800" i="1"/>
  <c r="J1800" i="1" s="1"/>
  <c r="J1332" i="1"/>
  <c r="J409" i="1"/>
  <c r="G577" i="1"/>
  <c r="J577" i="1" s="1"/>
  <c r="G1421" i="1"/>
  <c r="J1421" i="1" s="1"/>
  <c r="G34" i="1"/>
  <c r="J34" i="1" s="1"/>
  <c r="G1422" i="1"/>
  <c r="J1422" i="1" s="1"/>
  <c r="G603" i="1"/>
  <c r="J603" i="1" s="1"/>
  <c r="G33" i="1"/>
  <c r="J33" i="1" s="1"/>
  <c r="G1107" i="1"/>
  <c r="J1107" i="1" s="1"/>
  <c r="G575" i="1"/>
  <c r="J575" i="1" s="1"/>
  <c r="G1106" i="1"/>
  <c r="J1106" i="1" s="1"/>
  <c r="G846" i="1"/>
  <c r="J846" i="1" s="1"/>
  <c r="G573" i="1"/>
  <c r="J573" i="1" s="1"/>
  <c r="G2074" i="1"/>
  <c r="J2074" i="1" s="1"/>
  <c r="G572" i="1"/>
  <c r="J572" i="1" s="1"/>
  <c r="G1108" i="1"/>
  <c r="J1108" i="1" s="1"/>
  <c r="G576" i="1"/>
  <c r="J576" i="1" s="1"/>
  <c r="G845" i="1"/>
  <c r="J845" i="1" s="1"/>
  <c r="G32" i="1"/>
  <c r="J32" i="1" s="1"/>
  <c r="G847" i="1"/>
  <c r="J847" i="1" s="1"/>
  <c r="G1420" i="1"/>
  <c r="J1420" i="1" s="1"/>
  <c r="G574" i="1"/>
  <c r="J574" i="1" s="1"/>
  <c r="J2161" i="1"/>
  <c r="G115" i="1"/>
  <c r="J115" i="1" s="1"/>
  <c r="G114" i="1"/>
  <c r="J114" i="1" s="1"/>
  <c r="G1879" i="1"/>
  <c r="J1879" i="1" s="1"/>
  <c r="G113" i="1"/>
  <c r="J113" i="1" s="1"/>
  <c r="G116" i="1"/>
  <c r="J116" i="1" s="1"/>
  <c r="J1912" i="1"/>
  <c r="G346" i="1"/>
  <c r="J346" i="1" s="1"/>
  <c r="G344" i="1"/>
  <c r="J344" i="1" s="1"/>
  <c r="G453" i="1"/>
  <c r="J453" i="1" s="1"/>
  <c r="G1318" i="1"/>
  <c r="J1318" i="1" s="1"/>
  <c r="G349" i="1"/>
  <c r="J349" i="1" s="1"/>
  <c r="G245" i="1"/>
  <c r="J245" i="1" s="1"/>
  <c r="G251" i="1"/>
  <c r="J251" i="1" s="1"/>
  <c r="G347" i="1"/>
  <c r="J347" i="1" s="1"/>
  <c r="G243" i="1"/>
  <c r="J243" i="1" s="1"/>
  <c r="G250" i="1"/>
  <c r="J250" i="1" s="1"/>
  <c r="G246" i="1"/>
  <c r="J246" i="1" s="1"/>
  <c r="G2169" i="1"/>
  <c r="J2169" i="1" s="1"/>
  <c r="G350" i="1"/>
  <c r="J350" i="1" s="1"/>
  <c r="G408" i="1"/>
  <c r="J408" i="1" s="1"/>
  <c r="G410" i="1"/>
  <c r="J410" i="1" s="1"/>
  <c r="G1254" i="1"/>
  <c r="J1254" i="1" s="1"/>
  <c r="G454" i="1"/>
  <c r="J454" i="1" s="1"/>
  <c r="G244" i="1"/>
  <c r="J244" i="1" s="1"/>
  <c r="G2168" i="1"/>
  <c r="J2168" i="1" s="1"/>
  <c r="G451" i="1"/>
  <c r="J451" i="1" s="1"/>
  <c r="G1319" i="1"/>
  <c r="J1319" i="1" s="1"/>
  <c r="G281" i="1"/>
  <c r="J281" i="1" s="1"/>
  <c r="G1211" i="1"/>
  <c r="J1211" i="1" s="1"/>
  <c r="G252" i="1"/>
  <c r="J252" i="1" s="1"/>
  <c r="G1605" i="1"/>
  <c r="J1605" i="1" s="1"/>
  <c r="G348" i="1"/>
  <c r="J348" i="1" s="1"/>
  <c r="G1253" i="1"/>
  <c r="J1253" i="1" s="1"/>
  <c r="G1676" i="1"/>
  <c r="J1676" i="1" s="1"/>
  <c r="G342" i="1"/>
  <c r="J342" i="1" s="1"/>
  <c r="G345" i="1"/>
  <c r="J345" i="1" s="1"/>
  <c r="G407" i="1"/>
  <c r="J407" i="1" s="1"/>
  <c r="G452" i="1"/>
  <c r="J452" i="1" s="1"/>
  <c r="G343" i="1"/>
  <c r="J343" i="1" s="1"/>
  <c r="G406" i="1"/>
  <c r="J406" i="1" s="1"/>
  <c r="J563" i="1"/>
  <c r="G1204" i="1"/>
  <c r="J1204" i="1" s="1"/>
  <c r="G1989" i="1"/>
  <c r="J1989" i="1" s="1"/>
  <c r="G1347" i="1"/>
  <c r="J1347" i="1" s="1"/>
  <c r="G1898" i="1"/>
  <c r="J1898" i="1" s="1"/>
  <c r="G1203" i="1"/>
  <c r="J1203" i="1" s="1"/>
  <c r="G161" i="1"/>
  <c r="J161" i="1" s="1"/>
  <c r="G2162" i="1"/>
  <c r="J2162" i="1" s="1"/>
  <c r="G1348" i="1"/>
  <c r="J1348" i="1" s="1"/>
  <c r="G162" i="1"/>
  <c r="J162" i="1" s="1"/>
  <c r="G730" i="1"/>
  <c r="J730" i="1" s="1"/>
  <c r="G1225" i="1"/>
  <c r="J1225" i="1" s="1"/>
  <c r="G1078" i="1"/>
  <c r="J1078" i="1" s="1"/>
  <c r="G880" i="1"/>
  <c r="J880" i="1" s="1"/>
  <c r="G1439" i="1"/>
  <c r="J1439" i="1" s="1"/>
  <c r="G2082" i="1"/>
  <c r="J2082" i="1" s="1"/>
  <c r="G1492" i="1"/>
  <c r="J1492" i="1" s="1"/>
  <c r="G1442" i="1"/>
  <c r="J1442" i="1" s="1"/>
  <c r="G1444" i="1"/>
  <c r="J1444" i="1" s="1"/>
  <c r="G1440" i="1"/>
  <c r="J1440" i="1" s="1"/>
  <c r="G1441" i="1"/>
  <c r="J1441" i="1" s="1"/>
  <c r="G1790" i="1"/>
  <c r="J1790" i="1" s="1"/>
  <c r="G1123" i="1"/>
  <c r="J1123" i="1" s="1"/>
  <c r="G1445" i="1"/>
  <c r="J1445" i="1" s="1"/>
  <c r="G55" i="1"/>
  <c r="J55" i="1" s="1"/>
  <c r="G881" i="1"/>
  <c r="J881" i="1" s="1"/>
  <c r="G56" i="1"/>
  <c r="J56" i="1" s="1"/>
  <c r="G628" i="1"/>
  <c r="J628" i="1" s="1"/>
  <c r="G1446" i="1"/>
  <c r="J1446" i="1" s="1"/>
  <c r="G1791" i="1"/>
  <c r="J1791" i="1" s="1"/>
  <c r="G879" i="1"/>
  <c r="J879" i="1" s="1"/>
  <c r="G878" i="1"/>
  <c r="J878" i="1" s="1"/>
  <c r="G1148" i="1"/>
  <c r="J1148" i="1" s="1"/>
  <c r="G1443" i="1"/>
  <c r="J1443" i="1" s="1"/>
  <c r="G1491" i="1"/>
  <c r="J1491" i="1" s="1"/>
  <c r="G626" i="1"/>
  <c r="J626" i="1" s="1"/>
  <c r="G1915" i="1"/>
  <c r="J1915" i="1" s="1"/>
  <c r="G1916" i="1"/>
  <c r="J1916" i="1" s="1"/>
  <c r="G627" i="1"/>
  <c r="J627" i="1" s="1"/>
  <c r="G877" i="1"/>
  <c r="J877" i="1" s="1"/>
  <c r="G57" i="1"/>
  <c r="J57" i="1" s="1"/>
  <c r="G2122" i="1"/>
  <c r="J2122" i="1" s="1"/>
  <c r="G569" i="1"/>
  <c r="J569" i="1" s="1"/>
  <c r="G1901" i="1"/>
  <c r="J1901" i="1" s="1"/>
  <c r="G62" i="1"/>
  <c r="J62" i="1" s="1"/>
  <c r="G1797" i="1"/>
  <c r="J1797" i="1" s="1"/>
  <c r="G1498" i="1"/>
  <c r="J1498" i="1" s="1"/>
  <c r="G1864" i="1"/>
  <c r="J1864" i="1" s="1"/>
  <c r="G1925" i="1"/>
  <c r="J1925" i="1" s="1"/>
  <c r="G1499" i="1"/>
  <c r="J1499" i="1" s="1"/>
  <c r="G80" i="1"/>
  <c r="J80" i="1" s="1"/>
  <c r="G1497" i="1"/>
  <c r="J1497" i="1" s="1"/>
  <c r="G1927" i="1"/>
  <c r="J1927" i="1" s="1"/>
  <c r="G593" i="1"/>
  <c r="J593" i="1" s="1"/>
  <c r="G1496" i="1"/>
  <c r="J1496" i="1" s="1"/>
  <c r="G887" i="1"/>
  <c r="J887" i="1" s="1"/>
  <c r="G81" i="1"/>
  <c r="J81" i="1" s="1"/>
  <c r="G1456" i="1"/>
  <c r="J1456" i="1" s="1"/>
  <c r="G641" i="1"/>
  <c r="J641" i="1" s="1"/>
  <c r="G2084" i="1"/>
  <c r="J2084" i="1" s="1"/>
  <c r="G646" i="1"/>
  <c r="J646" i="1" s="1"/>
  <c r="G645" i="1"/>
  <c r="J645" i="1" s="1"/>
  <c r="G1151" i="1"/>
  <c r="J1151" i="1" s="1"/>
  <c r="G1929" i="1"/>
  <c r="J1929" i="1" s="1"/>
  <c r="G1930" i="1"/>
  <c r="J1930" i="1" s="1"/>
  <c r="G1708" i="1"/>
  <c r="J1708" i="1" s="1"/>
  <c r="G2086" i="1"/>
  <c r="J2086" i="1" s="1"/>
  <c r="G1707" i="1"/>
  <c r="J1707" i="1" s="1"/>
  <c r="G642" i="1"/>
  <c r="J642" i="1" s="1"/>
  <c r="G643" i="1"/>
  <c r="J643" i="1" s="1"/>
  <c r="G1798" i="1"/>
  <c r="J1798" i="1" s="1"/>
  <c r="G886" i="1"/>
  <c r="J886" i="1" s="1"/>
  <c r="G1150" i="1"/>
  <c r="J1150" i="1" s="1"/>
  <c r="G2127" i="1"/>
  <c r="J2127" i="1" s="1"/>
  <c r="G915" i="1"/>
  <c r="J915" i="1" s="1"/>
  <c r="G2085" i="1"/>
  <c r="J2085" i="1" s="1"/>
  <c r="G1457" i="1"/>
  <c r="J1457" i="1" s="1"/>
  <c r="G1458" i="1"/>
  <c r="J1458" i="1" s="1"/>
  <c r="G1928" i="1"/>
  <c r="J1928" i="1" s="1"/>
  <c r="G60" i="1"/>
  <c r="J60" i="1" s="1"/>
  <c r="G644" i="1"/>
  <c r="J644" i="1" s="1"/>
  <c r="G63" i="1"/>
  <c r="J63" i="1" s="1"/>
  <c r="G1152" i="1"/>
  <c r="J1152" i="1" s="1"/>
  <c r="G1500" i="1"/>
  <c r="J1500" i="1" s="1"/>
  <c r="G889" i="1"/>
  <c r="J889" i="1" s="1"/>
  <c r="G640" i="1"/>
  <c r="J640" i="1" s="1"/>
  <c r="G1926" i="1"/>
  <c r="J1926" i="1" s="1"/>
  <c r="G639" i="1"/>
  <c r="J639" i="1" s="1"/>
  <c r="G888" i="1"/>
  <c r="J888" i="1" s="1"/>
  <c r="G61" i="1"/>
  <c r="J61" i="1" s="1"/>
  <c r="G890" i="1"/>
  <c r="J890" i="1" s="1"/>
  <c r="G697" i="1"/>
  <c r="J697" i="1" s="1"/>
  <c r="G1086" i="1"/>
  <c r="J1086" i="1" s="1"/>
  <c r="G1087" i="1"/>
  <c r="J1087" i="1" s="1"/>
  <c r="G6" i="1"/>
  <c r="J6" i="1" s="1"/>
  <c r="G7" i="1"/>
  <c r="J7" i="1" s="1"/>
  <c r="G827" i="1"/>
  <c r="J827" i="1" s="1"/>
  <c r="G528" i="1"/>
  <c r="J528" i="1" s="1"/>
  <c r="G166" i="1"/>
  <c r="J166" i="1" s="1"/>
  <c r="G688" i="1"/>
  <c r="J688" i="1" s="1"/>
  <c r="G194" i="1"/>
  <c r="J194" i="1" s="1"/>
  <c r="G689" i="1"/>
  <c r="J689" i="1" s="1"/>
  <c r="G738" i="1"/>
  <c r="J738" i="1" s="1"/>
  <c r="G779" i="1"/>
  <c r="J779" i="1" s="1"/>
  <c r="G197" i="1"/>
  <c r="J197" i="1" s="1"/>
  <c r="G1205" i="1"/>
  <c r="J1205" i="1" s="1"/>
  <c r="G1286" i="1"/>
  <c r="J1286" i="1" s="1"/>
  <c r="G970" i="1"/>
  <c r="J970" i="1" s="1"/>
  <c r="G196" i="1"/>
  <c r="J196" i="1" s="1"/>
  <c r="G1990" i="1"/>
  <c r="J1990" i="1" s="1"/>
  <c r="G1853" i="1"/>
  <c r="J1853" i="1" s="1"/>
  <c r="G739" i="1"/>
  <c r="J739" i="1" s="1"/>
  <c r="G202" i="1"/>
  <c r="J202" i="1" s="1"/>
  <c r="G999" i="1"/>
  <c r="J999" i="1" s="1"/>
  <c r="G1670" i="1"/>
  <c r="J1670" i="1" s="1"/>
  <c r="G204" i="1"/>
  <c r="J204" i="1" s="1"/>
  <c r="G2052" i="1"/>
  <c r="J2052" i="1" s="1"/>
  <c r="G1285" i="1"/>
  <c r="J1285" i="1" s="1"/>
  <c r="G1350" i="1"/>
  <c r="J1350" i="1" s="1"/>
  <c r="G737" i="1"/>
  <c r="J737" i="1" s="1"/>
  <c r="G2053" i="1"/>
  <c r="J2053" i="1" s="1"/>
  <c r="G776" i="1"/>
  <c r="J776" i="1" s="1"/>
  <c r="G1635" i="1"/>
  <c r="J1635" i="1" s="1"/>
  <c r="G2051" i="1"/>
  <c r="J2051" i="1" s="1"/>
  <c r="G732" i="1"/>
  <c r="J732" i="1" s="1"/>
  <c r="G1768" i="1"/>
  <c r="J1768" i="1" s="1"/>
  <c r="G687" i="1"/>
  <c r="J687" i="1" s="1"/>
  <c r="G734" i="1"/>
  <c r="J734" i="1" s="1"/>
  <c r="G777" i="1"/>
  <c r="J777" i="1" s="1"/>
  <c r="G1349" i="1"/>
  <c r="J1349" i="1" s="1"/>
  <c r="G201" i="1"/>
  <c r="J201" i="1" s="1"/>
  <c r="G164" i="1"/>
  <c r="J164" i="1" s="1"/>
  <c r="G1592" i="1"/>
  <c r="J1592" i="1" s="1"/>
  <c r="G735" i="1"/>
  <c r="J735" i="1" s="1"/>
  <c r="G2049" i="1"/>
  <c r="J2049" i="1" s="1"/>
  <c r="G205" i="1"/>
  <c r="J205" i="1" s="1"/>
  <c r="G740" i="1"/>
  <c r="J740" i="1" s="1"/>
  <c r="G2046" i="1"/>
  <c r="J2046" i="1" s="1"/>
  <c r="G195" i="1"/>
  <c r="J195" i="1" s="1"/>
  <c r="G203" i="1"/>
  <c r="J203" i="1" s="1"/>
  <c r="G731" i="1"/>
  <c r="J731" i="1" s="1"/>
  <c r="G1769" i="1"/>
  <c r="J1769" i="1" s="1"/>
  <c r="G1050" i="1"/>
  <c r="J1050" i="1" s="1"/>
  <c r="G200" i="1"/>
  <c r="J200" i="1" s="1"/>
  <c r="G206" i="1"/>
  <c r="J206" i="1" s="1"/>
  <c r="G780" i="1"/>
  <c r="J780" i="1" s="1"/>
  <c r="G968" i="1"/>
  <c r="J968" i="1" s="1"/>
  <c r="G165" i="1"/>
  <c r="J165" i="1" s="1"/>
  <c r="G199" i="1"/>
  <c r="J199" i="1" s="1"/>
  <c r="G1227" i="1"/>
  <c r="J1227" i="1" s="1"/>
  <c r="G1671" i="1"/>
  <c r="J1671" i="1" s="1"/>
  <c r="G782" i="1"/>
  <c r="J782" i="1" s="1"/>
  <c r="G1351" i="1"/>
  <c r="J1351" i="1" s="1"/>
  <c r="G781" i="1"/>
  <c r="J781" i="1" s="1"/>
  <c r="G690" i="1"/>
  <c r="J690" i="1" s="1"/>
  <c r="G1000" i="1"/>
  <c r="J1000" i="1" s="1"/>
  <c r="G1049" i="1"/>
  <c r="J1049" i="1" s="1"/>
  <c r="G1852" i="1"/>
  <c r="J1852" i="1" s="1"/>
  <c r="G1991" i="1"/>
  <c r="J1991" i="1" s="1"/>
  <c r="G163" i="1"/>
  <c r="J163" i="1" s="1"/>
  <c r="G2050" i="1"/>
  <c r="J2050" i="1" s="1"/>
  <c r="G736" i="1"/>
  <c r="J736" i="1" s="1"/>
  <c r="G2045" i="1"/>
  <c r="J2045" i="1" s="1"/>
  <c r="G783" i="1"/>
  <c r="J783" i="1" s="1"/>
  <c r="G686" i="1"/>
  <c r="J686" i="1" s="1"/>
  <c r="G198" i="1"/>
  <c r="J198" i="1" s="1"/>
  <c r="G1672" i="1"/>
  <c r="J1672" i="1" s="1"/>
  <c r="G1226" i="1"/>
  <c r="J1226" i="1" s="1"/>
  <c r="G2047" i="1"/>
  <c r="J2047" i="1" s="1"/>
  <c r="G167" i="1"/>
  <c r="J167" i="1" s="1"/>
  <c r="G971" i="1"/>
  <c r="J971" i="1" s="1"/>
  <c r="G2048" i="1"/>
  <c r="J2048" i="1" s="1"/>
  <c r="G1206" i="1"/>
  <c r="J1206" i="1" s="1"/>
  <c r="G1634" i="1"/>
  <c r="J1634" i="1" s="1"/>
  <c r="G1590" i="1"/>
  <c r="J1590" i="1" s="1"/>
  <c r="G1284" i="1"/>
  <c r="J1284" i="1" s="1"/>
  <c r="G1287" i="1"/>
  <c r="J1287" i="1" s="1"/>
  <c r="G1591" i="1"/>
  <c r="J1591" i="1" s="1"/>
  <c r="G1283" i="1"/>
  <c r="J1283" i="1" s="1"/>
  <c r="G969" i="1"/>
  <c r="J969" i="1" s="1"/>
  <c r="G1282" i="1"/>
  <c r="J1282" i="1" s="1"/>
  <c r="G778" i="1"/>
  <c r="J778" i="1" s="1"/>
  <c r="G1228" i="1"/>
  <c r="J1228" i="1" s="1"/>
  <c r="G1034" i="1"/>
  <c r="J1034" i="1" s="1"/>
  <c r="G733" i="1"/>
  <c r="J733" i="1" s="1"/>
  <c r="G1531" i="1"/>
  <c r="J1531" i="1" s="1"/>
  <c r="J1837" i="1"/>
  <c r="G1079" i="1"/>
  <c r="J1079" i="1" s="1"/>
  <c r="G1384" i="1"/>
  <c r="J1384" i="1" s="1"/>
  <c r="G510" i="1"/>
  <c r="J510" i="1" s="1"/>
  <c r="G227" i="1"/>
  <c r="J227" i="1" s="1"/>
  <c r="G1291" i="1"/>
  <c r="J1291" i="1" s="1"/>
  <c r="G1770" i="1"/>
  <c r="J1770" i="1" s="1"/>
  <c r="G1296" i="1"/>
  <c r="J1296" i="1" s="1"/>
  <c r="G1237" i="1"/>
  <c r="J1237" i="1" s="1"/>
  <c r="G1360" i="1"/>
  <c r="J1360" i="1" s="1"/>
  <c r="G691" i="1"/>
  <c r="J691" i="1" s="1"/>
  <c r="G1598" i="1"/>
  <c r="J1598" i="1" s="1"/>
  <c r="G1595" i="1"/>
  <c r="J1595" i="1" s="1"/>
  <c r="G786" i="1"/>
  <c r="J786" i="1" s="1"/>
  <c r="G1302" i="1"/>
  <c r="J1302" i="1" s="1"/>
  <c r="G741" i="1"/>
  <c r="J741" i="1" s="1"/>
  <c r="G1068" i="1"/>
  <c r="J1068" i="1" s="1"/>
  <c r="G224" i="1"/>
  <c r="J224" i="1" s="1"/>
  <c r="G1035" i="1"/>
  <c r="J1035" i="1" s="1"/>
  <c r="G1596" i="1"/>
  <c r="J1596" i="1" s="1"/>
  <c r="G692" i="1"/>
  <c r="J692" i="1" s="1"/>
  <c r="G1051" i="1"/>
  <c r="J1051" i="1" s="1"/>
  <c r="G1008" i="1"/>
  <c r="J1008" i="1" s="1"/>
  <c r="G785" i="1"/>
  <c r="J785" i="1" s="1"/>
  <c r="G1305" i="1"/>
  <c r="J1305" i="1" s="1"/>
  <c r="G1290" i="1"/>
  <c r="J1290" i="1" s="1"/>
  <c r="G1358" i="1"/>
  <c r="J1358" i="1" s="1"/>
  <c r="G1301" i="1"/>
  <c r="J1301" i="1" s="1"/>
  <c r="G222" i="1"/>
  <c r="J222" i="1" s="1"/>
  <c r="G1069" i="1"/>
  <c r="J1069" i="1" s="1"/>
  <c r="G1593" i="1"/>
  <c r="J1593" i="1" s="1"/>
  <c r="G169" i="1"/>
  <c r="J169" i="1" s="1"/>
  <c r="G1674" i="1"/>
  <c r="J1674" i="1" s="1"/>
  <c r="G2055" i="1"/>
  <c r="J2055" i="1" s="1"/>
  <c r="G225" i="1"/>
  <c r="J225" i="1" s="1"/>
  <c r="G2164" i="1"/>
  <c r="J2164" i="1" s="1"/>
  <c r="G2054" i="1"/>
  <c r="J2054" i="1" s="1"/>
  <c r="G1582" i="1"/>
  <c r="J1582" i="1" s="1"/>
  <c r="G1232" i="1"/>
  <c r="J1232" i="1" s="1"/>
  <c r="G693" i="1"/>
  <c r="J693" i="1" s="1"/>
  <c r="G1003" i="1"/>
  <c r="J1003" i="1" s="1"/>
  <c r="G218" i="1"/>
  <c r="J218" i="1" s="1"/>
  <c r="G1298" i="1"/>
  <c r="J1298" i="1" s="1"/>
  <c r="G1026" i="1"/>
  <c r="J1026" i="1" s="1"/>
  <c r="G742" i="1"/>
  <c r="J742" i="1" s="1"/>
  <c r="G1304" i="1"/>
  <c r="J1304" i="1" s="1"/>
  <c r="G1293" i="1"/>
  <c r="J1293" i="1" s="1"/>
  <c r="G1207" i="1"/>
  <c r="J1207" i="1" s="1"/>
  <c r="G973" i="1"/>
  <c r="J973" i="1" s="1"/>
  <c r="G220" i="1"/>
  <c r="J220" i="1" s="1"/>
  <c r="G226" i="1"/>
  <c r="J226" i="1" s="1"/>
  <c r="G219" i="1"/>
  <c r="J219" i="1" s="1"/>
  <c r="G221" i="1"/>
  <c r="J221" i="1" s="1"/>
  <c r="G1597" i="1"/>
  <c r="J1597" i="1" s="1"/>
  <c r="G1300" i="1"/>
  <c r="J1300" i="1" s="1"/>
  <c r="G1356" i="1"/>
  <c r="J1356" i="1" s="1"/>
  <c r="G396" i="1"/>
  <c r="J396" i="1" s="1"/>
  <c r="G975" i="1"/>
  <c r="J975" i="1" s="1"/>
  <c r="G2116" i="1"/>
  <c r="J2116" i="1" s="1"/>
  <c r="G2056" i="1"/>
  <c r="J2056" i="1" s="1"/>
  <c r="G1295" i="1"/>
  <c r="J1295" i="1" s="1"/>
  <c r="G1771" i="1"/>
  <c r="J1771" i="1" s="1"/>
  <c r="G972" i="1"/>
  <c r="J972" i="1" s="1"/>
  <c r="G1009" i="1"/>
  <c r="J1009" i="1" s="1"/>
  <c r="G2165" i="1"/>
  <c r="J2165" i="1" s="1"/>
  <c r="G1234" i="1"/>
  <c r="J1234" i="1" s="1"/>
  <c r="G1361" i="1"/>
  <c r="J1361" i="1" s="1"/>
  <c r="G1994" i="1"/>
  <c r="J1994" i="1" s="1"/>
  <c r="G1236" i="1"/>
  <c r="J1236" i="1" s="1"/>
  <c r="G784" i="1"/>
  <c r="J784" i="1" s="1"/>
  <c r="G1773" i="1"/>
  <c r="J1773" i="1" s="1"/>
  <c r="G2057" i="1"/>
  <c r="J2057" i="1" s="1"/>
  <c r="G1599" i="1"/>
  <c r="J1599" i="1" s="1"/>
  <c r="G1583" i="1"/>
  <c r="J1583" i="1" s="1"/>
  <c r="G1357" i="1"/>
  <c r="J1357" i="1" s="1"/>
  <c r="G398" i="1"/>
  <c r="J398" i="1" s="1"/>
  <c r="G1235" i="1"/>
  <c r="J1235" i="1" s="1"/>
  <c r="G1294" i="1"/>
  <c r="J1294" i="1" s="1"/>
  <c r="G1594" i="1"/>
  <c r="J1594" i="1" s="1"/>
  <c r="G1993" i="1"/>
  <c r="J1993" i="1" s="1"/>
  <c r="G1002" i="1"/>
  <c r="J1002" i="1" s="1"/>
  <c r="G170" i="1"/>
  <c r="J170" i="1" s="1"/>
  <c r="G1774" i="1"/>
  <c r="J1774" i="1" s="1"/>
  <c r="G1995" i="1"/>
  <c r="J1995" i="1" s="1"/>
  <c r="G2059" i="1"/>
  <c r="J2059" i="1" s="1"/>
  <c r="G228" i="1"/>
  <c r="J228" i="1" s="1"/>
  <c r="G1004" i="1"/>
  <c r="J1004" i="1" s="1"/>
  <c r="G1233" i="1"/>
  <c r="J1233" i="1" s="1"/>
  <c r="G1007" i="1"/>
  <c r="J1007" i="1" s="1"/>
  <c r="G1006" i="1"/>
  <c r="J1006" i="1" s="1"/>
  <c r="G1581" i="1"/>
  <c r="J1581" i="1" s="1"/>
  <c r="G2060" i="1"/>
  <c r="J2060" i="1" s="1"/>
  <c r="G1238" i="1"/>
  <c r="J1238" i="1" s="1"/>
  <c r="G1772" i="1"/>
  <c r="J1772" i="1" s="1"/>
  <c r="G1005" i="1"/>
  <c r="J1005" i="1" s="1"/>
  <c r="G1675" i="1"/>
  <c r="J1675" i="1" s="1"/>
  <c r="G1239" i="1"/>
  <c r="J1239" i="1" s="1"/>
  <c r="G1292" i="1"/>
  <c r="J1292" i="1" s="1"/>
  <c r="G909" i="1"/>
  <c r="J909" i="1" s="1"/>
  <c r="G2061" i="1"/>
  <c r="J2061" i="1" s="1"/>
  <c r="G974" i="1"/>
  <c r="J974" i="1" s="1"/>
  <c r="G1001" i="1"/>
  <c r="J1001" i="1" s="1"/>
  <c r="G1637" i="1"/>
  <c r="J1637" i="1" s="1"/>
  <c r="G1359" i="1"/>
  <c r="J1359" i="1" s="1"/>
  <c r="G223" i="1"/>
  <c r="J223" i="1" s="1"/>
  <c r="G1299" i="1"/>
  <c r="J1299" i="1" s="1"/>
  <c r="G1303" i="1"/>
  <c r="J1303" i="1" s="1"/>
  <c r="G2058" i="1"/>
  <c r="J2058" i="1" s="1"/>
  <c r="G1636" i="1"/>
  <c r="J1636" i="1" s="1"/>
  <c r="G399" i="1"/>
  <c r="J399" i="1" s="1"/>
  <c r="G1297" i="1"/>
  <c r="J1297" i="1" s="1"/>
  <c r="G397" i="1"/>
  <c r="J397" i="1" s="1"/>
  <c r="G1067" i="1"/>
  <c r="J1067" i="1" s="1"/>
  <c r="J68" i="1"/>
  <c r="G822" i="1"/>
  <c r="J822" i="1" s="1"/>
  <c r="G506" i="1"/>
  <c r="J506" i="1" s="1"/>
  <c r="J659" i="1"/>
  <c r="G1523" i="1"/>
  <c r="J1523" i="1" s="1"/>
  <c r="G1525" i="1"/>
  <c r="J1525" i="1" s="1"/>
  <c r="G1735" i="1"/>
  <c r="J1735" i="1" s="1"/>
  <c r="G1968" i="1"/>
  <c r="J1968" i="1" s="1"/>
  <c r="G112" i="1"/>
  <c r="J112" i="1" s="1"/>
  <c r="G1526" i="1"/>
  <c r="J1526" i="1" s="1"/>
  <c r="G2103" i="1"/>
  <c r="J2103" i="1" s="1"/>
  <c r="G1836" i="1"/>
  <c r="J1836" i="1" s="1"/>
  <c r="G1620" i="1"/>
  <c r="J1620" i="1" s="1"/>
  <c r="G1646" i="1"/>
  <c r="J1646" i="1" s="1"/>
  <c r="G1736" i="1"/>
  <c r="J1736" i="1" s="1"/>
  <c r="G1527" i="1"/>
  <c r="J1527" i="1" s="1"/>
  <c r="G2015" i="1"/>
  <c r="J2015" i="1" s="1"/>
  <c r="G1834" i="1"/>
  <c r="J1834" i="1" s="1"/>
  <c r="G1178" i="1"/>
  <c r="J1178" i="1" s="1"/>
  <c r="G1969" i="1"/>
  <c r="J1969" i="1" s="1"/>
  <c r="G2016" i="1"/>
  <c r="J2016" i="1" s="1"/>
  <c r="G2131" i="1"/>
  <c r="J2131" i="1" s="1"/>
  <c r="G1835" i="1"/>
  <c r="J1835" i="1" s="1"/>
  <c r="G1179" i="1"/>
  <c r="J1179" i="1" s="1"/>
  <c r="G1524" i="1"/>
  <c r="J1524" i="1" s="1"/>
  <c r="G508" i="1"/>
  <c r="J508" i="1" s="1"/>
  <c r="G509" i="1"/>
  <c r="J509" i="1" s="1"/>
  <c r="G507" i="1"/>
  <c r="J507" i="1" s="1"/>
  <c r="G119" i="1"/>
  <c r="J119" i="1" s="1"/>
  <c r="G979" i="1"/>
  <c r="J979" i="1" s="1"/>
  <c r="G1515" i="1"/>
  <c r="J1515" i="1" s="1"/>
  <c r="G2132" i="1"/>
  <c r="J2132" i="1" s="1"/>
  <c r="G1662" i="1"/>
  <c r="J1662" i="1" s="1"/>
  <c r="G1475" i="1"/>
  <c r="J1475" i="1" s="1"/>
  <c r="G1824" i="1"/>
  <c r="J1824" i="1" s="1"/>
  <c r="G929" i="1"/>
  <c r="J929" i="1" s="1"/>
  <c r="G1957" i="1"/>
  <c r="J1957" i="1" s="1"/>
  <c r="G905" i="1"/>
  <c r="J905" i="1" s="1"/>
  <c r="G667" i="1"/>
  <c r="J667" i="1" s="1"/>
  <c r="G1476" i="1"/>
  <c r="J1476" i="1" s="1"/>
  <c r="G1825" i="1"/>
  <c r="J1825" i="1" s="1"/>
  <c r="G1139" i="1"/>
  <c r="J1139" i="1" s="1"/>
  <c r="G906" i="1"/>
  <c r="J906" i="1" s="1"/>
  <c r="G1170" i="1"/>
  <c r="J1170" i="1" s="1"/>
  <c r="G1140" i="1"/>
  <c r="J1140" i="1" s="1"/>
  <c r="G668" i="1"/>
  <c r="J668" i="1" s="1"/>
  <c r="G2100" i="1"/>
  <c r="J2100" i="1" s="1"/>
  <c r="G1138" i="1"/>
  <c r="J1138" i="1" s="1"/>
  <c r="G2099" i="1"/>
  <c r="J2099" i="1" s="1"/>
  <c r="G928" i="1"/>
  <c r="J928" i="1" s="1"/>
  <c r="G1722" i="1"/>
  <c r="J1722" i="1" s="1"/>
  <c r="G665" i="1"/>
  <c r="J665" i="1" s="1"/>
  <c r="G2101" i="1"/>
  <c r="J2101" i="1" s="1"/>
  <c r="G666" i="1"/>
  <c r="J666" i="1" s="1"/>
  <c r="G1921" i="1"/>
  <c r="J1921" i="1" s="1"/>
  <c r="J1877" i="1"/>
  <c r="G1408" i="1"/>
  <c r="J1408" i="1" s="1"/>
  <c r="G1778" i="1"/>
  <c r="J1778" i="1" s="1"/>
  <c r="G1180" i="1"/>
  <c r="J1180" i="1" s="1"/>
  <c r="G1509" i="1"/>
  <c r="J1509" i="1" s="1"/>
  <c r="G1721" i="1"/>
  <c r="J1721" i="1" s="1"/>
  <c r="G1510" i="1"/>
  <c r="J1510" i="1" s="1"/>
  <c r="G1951" i="1"/>
  <c r="J1951" i="1" s="1"/>
  <c r="G1135" i="1"/>
  <c r="J1135" i="1" s="1"/>
  <c r="G1616" i="1"/>
  <c r="J1616" i="1" s="1"/>
  <c r="G1720" i="1"/>
  <c r="J1720" i="1" s="1"/>
  <c r="G2096" i="1"/>
  <c r="J2096" i="1" s="1"/>
  <c r="G1165" i="1"/>
  <c r="J1165" i="1" s="1"/>
  <c r="G1167" i="1"/>
  <c r="J1167" i="1" s="1"/>
  <c r="G1137" i="1"/>
  <c r="J1137" i="1" s="1"/>
  <c r="G1168" i="1"/>
  <c r="J1168" i="1" s="1"/>
  <c r="G1954" i="1"/>
  <c r="J1954" i="1" s="1"/>
  <c r="G903" i="1"/>
  <c r="J903" i="1" s="1"/>
  <c r="G72" i="1"/>
  <c r="J72" i="1" s="1"/>
  <c r="G661" i="1"/>
  <c r="J661" i="1" s="1"/>
  <c r="G1514" i="1"/>
  <c r="J1514" i="1" s="1"/>
  <c r="G1511" i="1"/>
  <c r="J1511" i="1" s="1"/>
  <c r="G1166" i="1"/>
  <c r="J1166" i="1" s="1"/>
  <c r="G1870" i="1"/>
  <c r="J1870" i="1" s="1"/>
  <c r="G2008" i="1"/>
  <c r="J2008" i="1" s="1"/>
  <c r="G663" i="1"/>
  <c r="J663" i="1" s="1"/>
  <c r="G662" i="1"/>
  <c r="J662" i="1" s="1"/>
  <c r="G1952" i="1"/>
  <c r="J1952" i="1" s="1"/>
  <c r="G1719" i="1"/>
  <c r="J1719" i="1" s="1"/>
  <c r="G97" i="1"/>
  <c r="J97" i="1" s="1"/>
  <c r="G1470" i="1"/>
  <c r="J1470" i="1" s="1"/>
  <c r="G1869" i="1"/>
  <c r="J1869" i="1" s="1"/>
  <c r="G899" i="1"/>
  <c r="J899" i="1" s="1"/>
  <c r="G98" i="1"/>
  <c r="J98" i="1" s="1"/>
  <c r="G100" i="1"/>
  <c r="J100" i="1" s="1"/>
  <c r="G1474" i="1"/>
  <c r="J1474" i="1" s="1"/>
  <c r="G1469" i="1"/>
  <c r="J1469" i="1" s="1"/>
  <c r="G1950" i="1"/>
  <c r="J1950" i="1" s="1"/>
  <c r="G99" i="1"/>
  <c r="J99" i="1" s="1"/>
  <c r="G902" i="1"/>
  <c r="J902" i="1" s="1"/>
  <c r="G1513" i="1"/>
  <c r="J1513" i="1" s="1"/>
  <c r="G925" i="1"/>
  <c r="J925" i="1" s="1"/>
  <c r="G1472" i="1"/>
  <c r="J1472" i="1" s="1"/>
  <c r="G1822" i="1"/>
  <c r="J1822" i="1" s="1"/>
  <c r="G1516" i="1"/>
  <c r="J1516" i="1" s="1"/>
  <c r="G2129" i="1"/>
  <c r="J2129" i="1" s="1"/>
  <c r="G1473" i="1"/>
  <c r="J1473" i="1" s="1"/>
  <c r="G898" i="1"/>
  <c r="J898" i="1" s="1"/>
  <c r="G2130" i="1"/>
  <c r="J2130" i="1" s="1"/>
  <c r="G2007" i="1"/>
  <c r="J2007" i="1" s="1"/>
  <c r="G2006" i="1"/>
  <c r="J2006" i="1" s="1"/>
  <c r="G1471" i="1"/>
  <c r="J1471" i="1" s="1"/>
  <c r="G1718" i="1"/>
  <c r="J1718" i="1" s="1"/>
  <c r="G904" i="1"/>
  <c r="J904" i="1" s="1"/>
  <c r="G2098" i="1"/>
  <c r="J2098" i="1" s="1"/>
  <c r="G1507" i="1"/>
  <c r="J1507" i="1" s="1"/>
  <c r="G1820" i="1"/>
  <c r="J1820" i="1" s="1"/>
  <c r="G1819" i="1"/>
  <c r="J1819" i="1" s="1"/>
  <c r="G2009" i="1"/>
  <c r="J2009" i="1" s="1"/>
  <c r="G1136" i="1"/>
  <c r="J1136" i="1" s="1"/>
  <c r="G900" i="1"/>
  <c r="J900" i="1" s="1"/>
  <c r="G1508" i="1"/>
  <c r="J1508" i="1" s="1"/>
  <c r="G924" i="1"/>
  <c r="J924" i="1" s="1"/>
  <c r="G1164" i="1"/>
  <c r="J1164" i="1" s="1"/>
  <c r="G1512" i="1"/>
  <c r="J1512" i="1" s="1"/>
  <c r="G1823" i="1"/>
  <c r="J1823" i="1" s="1"/>
  <c r="G70" i="1"/>
  <c r="J70" i="1" s="1"/>
  <c r="G96" i="1"/>
  <c r="J96" i="1" s="1"/>
  <c r="G71" i="1"/>
  <c r="J71" i="1" s="1"/>
  <c r="G2128" i="1"/>
  <c r="J2128" i="1" s="1"/>
  <c r="G1821" i="1"/>
  <c r="J1821" i="1" s="1"/>
  <c r="G2005" i="1"/>
  <c r="J2005" i="1" s="1"/>
  <c r="G1082" i="1"/>
  <c r="J1082" i="1" s="1"/>
  <c r="G824" i="1"/>
  <c r="J824" i="1" s="1"/>
  <c r="G519" i="1"/>
  <c r="J519" i="1" s="1"/>
  <c r="G1647" i="1"/>
  <c r="J1647" i="1" s="1"/>
  <c r="G1270" i="1"/>
  <c r="J1270" i="1" s="1"/>
  <c r="G501" i="1"/>
  <c r="J501" i="1" s="1"/>
  <c r="G336" i="1"/>
  <c r="J336" i="1" s="1"/>
  <c r="G504" i="1"/>
  <c r="J504" i="1" s="1"/>
  <c r="G392" i="1"/>
  <c r="J392" i="1" s="1"/>
  <c r="G394" i="1"/>
  <c r="J394" i="1" s="1"/>
  <c r="G1269" i="1"/>
  <c r="J1269" i="1" s="1"/>
  <c r="G332" i="1"/>
  <c r="J332" i="1" s="1"/>
  <c r="G393" i="1"/>
  <c r="J393" i="1" s="1"/>
  <c r="G331" i="1"/>
  <c r="J331" i="1" s="1"/>
  <c r="G1331" i="1"/>
  <c r="J1331" i="1" s="1"/>
  <c r="G1063" i="1"/>
  <c r="J1063" i="1" s="1"/>
  <c r="G279" i="1"/>
  <c r="J279" i="1" s="1"/>
  <c r="G1033" i="1"/>
  <c r="J1033" i="1" s="1"/>
  <c r="G335" i="1"/>
  <c r="J335" i="1" s="1"/>
  <c r="G444" i="1"/>
  <c r="J444" i="1" s="1"/>
  <c r="G503" i="1"/>
  <c r="J503" i="1" s="1"/>
  <c r="G278" i="1"/>
  <c r="J278" i="1" s="1"/>
  <c r="G334" i="1"/>
  <c r="J334" i="1" s="1"/>
  <c r="G505" i="1"/>
  <c r="J505" i="1" s="1"/>
  <c r="G1032" i="1"/>
  <c r="J1032" i="1" s="1"/>
  <c r="G333" i="1"/>
  <c r="J333" i="1" s="1"/>
  <c r="G390" i="1"/>
  <c r="J390" i="1" s="1"/>
  <c r="G502" i="1"/>
  <c r="J502" i="1" s="1"/>
  <c r="G391" i="1"/>
  <c r="J391" i="1" s="1"/>
  <c r="G277" i="1"/>
  <c r="J277" i="1" s="1"/>
  <c r="G1922" i="1"/>
  <c r="J1922" i="1" s="1"/>
  <c r="G934" i="1"/>
  <c r="J934" i="1" s="1"/>
  <c r="G15" i="1"/>
  <c r="J15" i="1" s="1"/>
  <c r="G518" i="1"/>
  <c r="J518" i="1" s="1"/>
  <c r="G1081" i="1"/>
  <c r="J1081" i="1" s="1"/>
  <c r="G948" i="1"/>
  <c r="J948" i="1" s="1"/>
  <c r="G715" i="1"/>
  <c r="J715" i="1" s="1"/>
  <c r="G949" i="1"/>
  <c r="J949" i="1" s="1"/>
  <c r="G1884" i="1"/>
  <c r="J1884" i="1" s="1"/>
  <c r="G1651" i="1"/>
  <c r="J1651" i="1" s="1"/>
  <c r="G2026" i="1"/>
  <c r="J2026" i="1" s="1"/>
  <c r="G2028" i="1"/>
  <c r="J2028" i="1" s="1"/>
  <c r="G128" i="1"/>
  <c r="J128" i="1" s="1"/>
  <c r="G1885" i="1"/>
  <c r="J1885" i="1" s="1"/>
  <c r="G1747" i="1"/>
  <c r="J1747" i="1" s="1"/>
  <c r="G717" i="1"/>
  <c r="J717" i="1" s="1"/>
  <c r="G947" i="1"/>
  <c r="J947" i="1" s="1"/>
  <c r="G2142" i="1"/>
  <c r="J2142" i="1" s="1"/>
  <c r="G1886" i="1"/>
  <c r="J1886" i="1" s="1"/>
  <c r="G1749" i="1"/>
  <c r="J1749" i="1" s="1"/>
  <c r="G1748" i="1"/>
  <c r="J1748" i="1" s="1"/>
  <c r="G1843" i="1"/>
  <c r="J1843" i="1" s="1"/>
  <c r="G716" i="1"/>
  <c r="J716" i="1" s="1"/>
  <c r="G2027" i="1"/>
  <c r="J2027" i="1" s="1"/>
  <c r="G1664" i="1"/>
  <c r="J1664" i="1" s="1"/>
  <c r="G129" i="1"/>
  <c r="J129" i="1" s="1"/>
  <c r="G950" i="1"/>
  <c r="J950" i="1" s="1"/>
  <c r="G92" i="1"/>
  <c r="J92" i="1" s="1"/>
  <c r="G897" i="1"/>
  <c r="J897" i="1" s="1"/>
  <c r="G95" i="1"/>
  <c r="J95" i="1" s="1"/>
  <c r="G1505" i="1"/>
  <c r="J1505" i="1" s="1"/>
  <c r="G1131" i="1"/>
  <c r="J1131" i="1" s="1"/>
  <c r="G698" i="1"/>
  <c r="J698" i="1" s="1"/>
  <c r="G1160" i="1"/>
  <c r="J1160" i="1" s="1"/>
  <c r="G1868" i="1"/>
  <c r="J1868" i="1" s="1"/>
  <c r="G922" i="1"/>
  <c r="J922" i="1" s="1"/>
  <c r="G657" i="1"/>
  <c r="J657" i="1" s="1"/>
  <c r="G1716" i="1"/>
  <c r="J1716" i="1" s="1"/>
  <c r="G1949" i="1"/>
  <c r="J1949" i="1" s="1"/>
  <c r="G923" i="1"/>
  <c r="J923" i="1" s="1"/>
  <c r="G1464" i="1"/>
  <c r="J1464" i="1" s="1"/>
  <c r="G1715" i="1"/>
  <c r="J1715" i="1" s="1"/>
  <c r="G1468" i="1"/>
  <c r="J1468" i="1" s="1"/>
  <c r="G1465" i="1"/>
  <c r="J1465" i="1" s="1"/>
  <c r="G1947" i="1"/>
  <c r="J1947" i="1" s="1"/>
  <c r="G1161" i="1"/>
  <c r="J1161" i="1" s="1"/>
  <c r="G1503" i="1"/>
  <c r="J1503" i="1" s="1"/>
  <c r="G594" i="1"/>
  <c r="J594" i="1" s="1"/>
  <c r="G1466" i="1"/>
  <c r="J1466" i="1" s="1"/>
  <c r="G1504" i="1"/>
  <c r="J1504" i="1" s="1"/>
  <c r="G2003" i="1"/>
  <c r="J2003" i="1" s="1"/>
  <c r="G658" i="1"/>
  <c r="J658" i="1" s="1"/>
  <c r="G91" i="1"/>
  <c r="J91" i="1" s="1"/>
  <c r="G2094" i="1"/>
  <c r="J2094" i="1" s="1"/>
  <c r="G595" i="1"/>
  <c r="J595" i="1" s="1"/>
  <c r="G1944" i="1"/>
  <c r="J1944" i="1" s="1"/>
  <c r="G1162" i="1"/>
  <c r="J1162" i="1" s="1"/>
  <c r="G93" i="1"/>
  <c r="J93" i="1" s="1"/>
  <c r="G1817" i="1"/>
  <c r="J1817" i="1" s="1"/>
  <c r="G1163" i="1"/>
  <c r="J1163" i="1" s="1"/>
  <c r="G2093" i="1"/>
  <c r="J2093" i="1" s="1"/>
  <c r="G1506" i="1"/>
  <c r="J1506" i="1" s="1"/>
  <c r="G699" i="1"/>
  <c r="J699" i="1" s="1"/>
  <c r="G1717" i="1"/>
  <c r="J1717" i="1" s="1"/>
  <c r="G656" i="1"/>
  <c r="J656" i="1" s="1"/>
  <c r="G1467" i="1"/>
  <c r="J1467" i="1" s="1"/>
  <c r="G94" i="1"/>
  <c r="J94" i="1" s="1"/>
  <c r="G1818" i="1"/>
  <c r="J1818" i="1" s="1"/>
  <c r="G1415" i="1"/>
  <c r="J1415" i="1" s="1"/>
  <c r="G566" i="1"/>
  <c r="J566" i="1" s="1"/>
  <c r="G602" i="1"/>
  <c r="J602" i="1" s="1"/>
  <c r="G1410" i="1"/>
  <c r="J1410" i="1" s="1"/>
  <c r="G1416" i="1"/>
  <c r="J1416" i="1" s="1"/>
  <c r="G601" i="1"/>
  <c r="J601" i="1" s="1"/>
  <c r="G568" i="1"/>
  <c r="J568" i="1" s="1"/>
  <c r="G1413" i="1"/>
  <c r="J1413" i="1" s="1"/>
  <c r="G1417" i="1"/>
  <c r="J1417" i="1" s="1"/>
  <c r="G1412" i="1"/>
  <c r="J1412" i="1" s="1"/>
  <c r="G1692" i="1"/>
  <c r="J1692" i="1" s="1"/>
  <c r="G2072" i="1"/>
  <c r="J2072" i="1" s="1"/>
  <c r="G30" i="1"/>
  <c r="J30" i="1" s="1"/>
  <c r="G843" i="1"/>
  <c r="J843" i="1" s="1"/>
  <c r="G1105" i="1"/>
  <c r="J1105" i="1" s="1"/>
  <c r="G1414" i="1"/>
  <c r="J1414" i="1" s="1"/>
  <c r="G31" i="1"/>
  <c r="J31" i="1" s="1"/>
  <c r="G1409" i="1"/>
  <c r="J1409" i="1" s="1"/>
  <c r="G1411" i="1"/>
  <c r="J1411" i="1" s="1"/>
  <c r="G1693" i="1"/>
  <c r="J1693" i="1" s="1"/>
  <c r="G1104" i="1"/>
  <c r="J1104" i="1" s="1"/>
  <c r="G842" i="1"/>
  <c r="J842" i="1" s="1"/>
  <c r="G567" i="1"/>
  <c r="J567" i="1" s="1"/>
  <c r="G2095" i="1"/>
  <c r="J2095" i="1" s="1"/>
  <c r="O24" i="9"/>
  <c r="O64" i="9"/>
  <c r="AC71" i="9" s="1"/>
  <c r="O52" i="9"/>
  <c r="AC44" i="9" s="1"/>
  <c r="O51" i="9"/>
  <c r="AC43" i="9" s="1"/>
  <c r="O80" i="9"/>
  <c r="AC109" i="9" s="1"/>
  <c r="O60" i="9"/>
  <c r="AC58" i="9" s="1"/>
  <c r="O77" i="9"/>
  <c r="AC102" i="9" s="1"/>
  <c r="O43" i="9"/>
  <c r="AC29" i="9" s="1"/>
  <c r="O75" i="9"/>
  <c r="AC98" i="9" s="1"/>
  <c r="O89" i="9"/>
  <c r="AC117" i="9" s="1"/>
  <c r="O18" i="9"/>
  <c r="O32" i="9"/>
  <c r="AC14" i="9" s="1"/>
  <c r="O76" i="9"/>
  <c r="AC100" i="9" s="1"/>
  <c r="O42" i="9"/>
  <c r="AC27" i="9" s="1"/>
  <c r="O50" i="9"/>
  <c r="AC42" i="9" s="1"/>
  <c r="O49" i="9"/>
  <c r="AC41" i="9" s="1"/>
  <c r="O65" i="9"/>
  <c r="AC73" i="9" s="1"/>
  <c r="O29" i="9"/>
  <c r="O67" i="9"/>
  <c r="AC79" i="9" s="1"/>
  <c r="O54" i="9"/>
  <c r="AC47" i="9" s="1"/>
  <c r="O74" i="9"/>
  <c r="AC95" i="9" s="1"/>
  <c r="O34" i="9"/>
  <c r="AC15" i="9" s="1"/>
  <c r="O106" i="9"/>
  <c r="O30" i="9"/>
  <c r="AC13" i="9" s="1"/>
  <c r="O41" i="9"/>
  <c r="AC26" i="9" s="1"/>
  <c r="O63" i="9"/>
  <c r="AC65" i="9" s="1"/>
  <c r="O61" i="9"/>
  <c r="AC59" i="9" s="1"/>
  <c r="O27" i="9"/>
  <c r="O37" i="9"/>
  <c r="AC19" i="9" s="1"/>
  <c r="O39" i="9"/>
  <c r="AC22" i="9" s="1"/>
  <c r="O94" i="9"/>
  <c r="O17" i="9"/>
  <c r="O93" i="9"/>
  <c r="O87" i="9"/>
  <c r="O33" i="9"/>
  <c r="O97" i="9"/>
  <c r="O26" i="9"/>
  <c r="AC11" i="9" s="1"/>
  <c r="O12" i="9"/>
  <c r="O98" i="9"/>
  <c r="O71" i="9"/>
  <c r="AC89" i="9" s="1"/>
  <c r="O92" i="9"/>
  <c r="O44" i="9"/>
  <c r="AC31" i="9" s="1"/>
  <c r="O83" i="9"/>
  <c r="AC113" i="9" s="1"/>
  <c r="O47" i="9"/>
  <c r="AC35" i="9" s="1"/>
  <c r="O86" i="9"/>
  <c r="O35" i="9"/>
  <c r="AC17" i="9" s="1"/>
  <c r="O70" i="9"/>
  <c r="AC86" i="9" s="1"/>
  <c r="O25" i="9"/>
  <c r="O8" i="9"/>
  <c r="O46" i="9"/>
  <c r="AC34" i="9" s="1"/>
  <c r="O21" i="9"/>
  <c r="O69" i="9"/>
  <c r="AC84" i="9" s="1"/>
  <c r="O53" i="9"/>
  <c r="AC46" i="9" s="1"/>
  <c r="O19" i="9"/>
  <c r="O84" i="9"/>
  <c r="AC115" i="9" s="1"/>
  <c r="O23" i="9"/>
  <c r="AC10" i="9" s="1"/>
  <c r="O88" i="9"/>
  <c r="O28" i="9"/>
  <c r="AC12" i="9" s="1"/>
  <c r="O20" i="9"/>
  <c r="AC8" i="9" s="1"/>
  <c r="O15" i="9"/>
  <c r="O68" i="9"/>
  <c r="O85" i="9"/>
  <c r="AC116" i="9" s="1"/>
  <c r="O72" i="9"/>
  <c r="AC91" i="9" s="1"/>
  <c r="O78" i="9"/>
  <c r="AC106" i="9" s="1"/>
  <c r="O55" i="9"/>
  <c r="AC49" i="9" s="1"/>
  <c r="O31" i="9"/>
  <c r="O96" i="9"/>
  <c r="O73" i="9"/>
  <c r="AC94" i="9" s="1"/>
  <c r="O95" i="9"/>
  <c r="O59" i="9"/>
  <c r="AC57" i="9" s="1"/>
  <c r="O57" i="9"/>
  <c r="AC54" i="9" s="1"/>
  <c r="O14" i="9"/>
  <c r="O38" i="9"/>
  <c r="AC21" i="9" s="1"/>
  <c r="O13" i="9"/>
  <c r="AC7" i="9" s="1"/>
  <c r="O90" i="9"/>
  <c r="AC118" i="9" s="1"/>
  <c r="O58" i="9"/>
  <c r="AC55" i="9" s="1"/>
  <c r="O36" i="9"/>
  <c r="AC18" i="9" s="1"/>
  <c r="O62" i="9"/>
  <c r="AC61" i="9" s="1"/>
  <c r="O82" i="9"/>
  <c r="AC111" i="9" s="1"/>
  <c r="O104" i="9"/>
  <c r="O16" i="9"/>
  <c r="O22" i="9"/>
  <c r="O66" i="9"/>
  <c r="AC77" i="9" s="1"/>
  <c r="O91" i="9"/>
  <c r="O81" i="9"/>
  <c r="O79" i="9"/>
  <c r="AC107" i="9" s="1"/>
  <c r="O10" i="9"/>
  <c r="O48" i="9"/>
  <c r="AC37" i="9" s="1"/>
  <c r="O45" i="9"/>
  <c r="AC33" i="9" s="1"/>
  <c r="O40" i="9"/>
  <c r="AC24" i="9" s="1"/>
  <c r="O9" i="9"/>
  <c r="O11" i="9"/>
  <c r="O56" i="9"/>
  <c r="AC52" i="9" s="1"/>
  <c r="O105" i="9"/>
  <c r="O101" i="9"/>
  <c r="O102" i="9"/>
  <c r="O103" i="9"/>
  <c r="O100" i="9"/>
  <c r="O99" i="9"/>
  <c r="O7" i="9"/>
  <c r="G585" i="1"/>
  <c r="J585" i="1" s="1"/>
  <c r="G1697" i="1"/>
  <c r="J1697" i="1" s="1"/>
  <c r="G865" i="1"/>
  <c r="J865" i="1" s="1"/>
  <c r="G863" i="1"/>
  <c r="J863" i="1" s="1"/>
  <c r="G584" i="1"/>
  <c r="J584" i="1" s="1"/>
  <c r="G1903" i="1"/>
  <c r="J1903" i="1" s="1"/>
  <c r="G1906" i="1"/>
  <c r="J1906" i="1" s="1"/>
  <c r="G1905" i="1"/>
  <c r="J1905" i="1" s="1"/>
  <c r="G862" i="1"/>
  <c r="J862" i="1" s="1"/>
  <c r="G1904" i="1"/>
  <c r="J1904" i="1" s="1"/>
  <c r="G864" i="1"/>
  <c r="J864" i="1" s="1"/>
  <c r="G69" i="1"/>
  <c r="J69" i="1" s="1"/>
  <c r="G2097" i="1"/>
  <c r="J2097" i="1" s="1"/>
  <c r="AC81" i="9"/>
  <c r="G1688" i="1"/>
  <c r="J1688" i="1" s="1"/>
  <c r="G835" i="1"/>
  <c r="J835" i="1" s="1"/>
  <c r="G1100" i="1"/>
  <c r="J1100" i="1" s="1"/>
  <c r="G558" i="1"/>
  <c r="J558" i="1" s="1"/>
  <c r="G600" i="1"/>
  <c r="J600" i="1" s="1"/>
  <c r="G834" i="1"/>
  <c r="J834" i="1" s="1"/>
  <c r="G599" i="1"/>
  <c r="J599" i="1" s="1"/>
  <c r="G559" i="1"/>
  <c r="J559" i="1" s="1"/>
  <c r="G3" i="1"/>
  <c r="J3" i="1" s="1"/>
  <c r="G1080" i="1"/>
  <c r="J1080" i="1" s="1"/>
  <c r="G513" i="1"/>
  <c r="J513" i="1" s="1"/>
  <c r="G177" i="1"/>
  <c r="J177" i="1" s="1"/>
  <c r="G178" i="1"/>
  <c r="J178" i="1" s="1"/>
  <c r="G179" i="1"/>
  <c r="J179" i="1" s="1"/>
  <c r="G937" i="1"/>
  <c r="J937" i="1" s="1"/>
  <c r="G2017" i="1"/>
  <c r="J2017" i="1" s="1"/>
  <c r="G117" i="1"/>
  <c r="J117" i="1" s="1"/>
  <c r="G1970" i="1"/>
  <c r="J1970" i="1" s="1"/>
  <c r="G704" i="1"/>
  <c r="J704" i="1" s="1"/>
  <c r="G1621" i="1"/>
  <c r="J1621" i="1" s="1"/>
  <c r="G671" i="1"/>
  <c r="J671" i="1" s="1"/>
  <c r="G1737" i="1"/>
  <c r="J1737" i="1" s="1"/>
  <c r="G936" i="1"/>
  <c r="J936" i="1" s="1"/>
  <c r="G76" i="1"/>
  <c r="J76" i="1" s="1"/>
  <c r="G1880" i="1"/>
  <c r="J1880" i="1" s="1"/>
  <c r="G118" i="1"/>
  <c r="J118" i="1" s="1"/>
  <c r="G935" i="1"/>
  <c r="J935" i="1" s="1"/>
  <c r="G2133" i="1"/>
  <c r="J2133" i="1" s="1"/>
  <c r="G1838" i="1"/>
  <c r="J1838" i="1" s="1"/>
  <c r="G914" i="1"/>
  <c r="J914" i="1" s="1"/>
  <c r="G2001" i="1"/>
  <c r="J2001" i="1" s="1"/>
  <c r="G636" i="1"/>
  <c r="J636" i="1" s="1"/>
  <c r="G1863" i="1"/>
  <c r="J1863" i="1" s="1"/>
  <c r="G913" i="1"/>
  <c r="J913" i="1" s="1"/>
  <c r="G1495" i="1"/>
  <c r="J1495" i="1" s="1"/>
  <c r="G79" i="1"/>
  <c r="J79" i="1" s="1"/>
  <c r="G634" i="1"/>
  <c r="J634" i="1" s="1"/>
  <c r="G1455" i="1"/>
  <c r="J1455" i="1" s="1"/>
  <c r="G635" i="1"/>
  <c r="J635" i="1" s="1"/>
  <c r="G1920" i="1"/>
  <c r="J1920" i="1" s="1"/>
  <c r="G538" i="1"/>
  <c r="J538" i="1" s="1"/>
  <c r="G1093" i="1"/>
  <c r="J1093" i="1" s="1"/>
  <c r="G1095" i="1"/>
  <c r="J1095" i="1" s="1"/>
  <c r="G1094" i="1"/>
  <c r="J1094" i="1" s="1"/>
  <c r="G540" i="1"/>
  <c r="J540" i="1" s="1"/>
  <c r="G28" i="1"/>
  <c r="J28" i="1" s="1"/>
  <c r="AC70" i="9"/>
  <c r="G39" i="1"/>
  <c r="J39" i="1" s="1"/>
  <c r="G1111" i="1"/>
  <c r="J1111" i="1" s="1"/>
  <c r="G582" i="1"/>
  <c r="J582" i="1" s="1"/>
  <c r="G581" i="1"/>
  <c r="J581" i="1" s="1"/>
  <c r="G853" i="1"/>
  <c r="J853" i="1" s="1"/>
  <c r="G607" i="1"/>
  <c r="J607" i="1" s="1"/>
  <c r="G605" i="1"/>
  <c r="J605" i="1" s="1"/>
  <c r="G1696" i="1"/>
  <c r="J1696" i="1" s="1"/>
  <c r="G1112" i="1"/>
  <c r="J1112" i="1" s="1"/>
  <c r="G1858" i="1"/>
  <c r="J1858" i="1" s="1"/>
  <c r="G606" i="1"/>
  <c r="J606" i="1" s="1"/>
  <c r="G855" i="1"/>
  <c r="J855" i="1" s="1"/>
  <c r="G40" i="1"/>
  <c r="J40" i="1" s="1"/>
  <c r="G580" i="1"/>
  <c r="J580" i="1" s="1"/>
  <c r="G1426" i="1"/>
  <c r="J1426" i="1" s="1"/>
  <c r="G1110" i="1"/>
  <c r="J1110" i="1" s="1"/>
  <c r="G854" i="1"/>
  <c r="J854" i="1" s="1"/>
  <c r="G1945" i="1"/>
  <c r="J1945" i="1" s="1"/>
  <c r="G1862" i="1"/>
  <c r="J1862" i="1" s="1"/>
  <c r="G539" i="1"/>
  <c r="J539" i="1" s="1"/>
  <c r="G901" i="1"/>
  <c r="J901" i="1" s="1"/>
  <c r="G2071" i="1"/>
  <c r="J2071" i="1" s="1"/>
  <c r="G1181" i="1"/>
  <c r="J1181" i="1" s="1"/>
  <c r="G1948" i="1"/>
  <c r="J1948" i="1" s="1"/>
  <c r="G1396" i="1"/>
  <c r="J1396" i="1" s="1"/>
  <c r="G1092" i="1"/>
  <c r="J1092" i="1" s="1"/>
  <c r="G14" i="1"/>
  <c r="J14" i="1" s="1"/>
  <c r="J1091" i="1"/>
  <c r="AC83" i="9"/>
  <c r="G1857" i="1"/>
  <c r="J1857" i="1" s="1"/>
  <c r="G1403" i="1"/>
  <c r="J1403" i="1" s="1"/>
  <c r="G24" i="1"/>
  <c r="J24" i="1" s="1"/>
  <c r="G557" i="1"/>
  <c r="J557" i="1" s="1"/>
  <c r="G525" i="1"/>
  <c r="J525" i="1" s="1"/>
  <c r="G826" i="1"/>
  <c r="J826" i="1" s="1"/>
  <c r="G522" i="1"/>
  <c r="J522" i="1" s="1"/>
  <c r="G523" i="1"/>
  <c r="J523" i="1" s="1"/>
  <c r="G524" i="1"/>
  <c r="J524" i="1" s="1"/>
  <c r="G825" i="1"/>
  <c r="J825" i="1" s="1"/>
  <c r="G521" i="1"/>
  <c r="J521" i="1" s="1"/>
  <c r="G526" i="1"/>
  <c r="J526" i="1" s="1"/>
  <c r="G1083" i="1"/>
  <c r="J1083" i="1" s="1"/>
  <c r="G4" i="1"/>
  <c r="J4" i="1" s="1"/>
  <c r="G1965" i="1"/>
  <c r="J1965" i="1" s="1"/>
  <c r="G1833" i="1"/>
  <c r="J1833" i="1" s="1"/>
  <c r="G1832" i="1"/>
  <c r="J1832" i="1" s="1"/>
  <c r="G108" i="1"/>
  <c r="J108" i="1" s="1"/>
  <c r="G1175" i="1"/>
  <c r="J1175" i="1" s="1"/>
  <c r="G2014" i="1"/>
  <c r="J2014" i="1" s="1"/>
  <c r="G1967" i="1"/>
  <c r="J1967" i="1" s="1"/>
  <c r="G109" i="1"/>
  <c r="J109" i="1" s="1"/>
  <c r="G107" i="1"/>
  <c r="J107" i="1" s="1"/>
  <c r="G1176" i="1"/>
  <c r="J1176" i="1" s="1"/>
  <c r="G1964" i="1"/>
  <c r="J1964" i="1" s="1"/>
  <c r="AC25" i="9"/>
  <c r="G1887" i="1"/>
  <c r="J1887" i="1" s="1"/>
  <c r="G1219" i="1"/>
  <c r="J1219" i="1" s="1"/>
  <c r="G130" i="1"/>
  <c r="J130" i="1" s="1"/>
  <c r="G135" i="1"/>
  <c r="J135" i="1" s="1"/>
  <c r="G132" i="1"/>
  <c r="J132" i="1" s="1"/>
  <c r="G1665" i="1"/>
  <c r="J1665" i="1" s="1"/>
  <c r="G1217" i="1"/>
  <c r="J1217" i="1" s="1"/>
  <c r="G136" i="1"/>
  <c r="J136" i="1" s="1"/>
  <c r="G1981" i="1"/>
  <c r="J1981" i="1" s="1"/>
  <c r="G2029" i="1"/>
  <c r="J2029" i="1" s="1"/>
  <c r="G134" i="1"/>
  <c r="J134" i="1" s="1"/>
  <c r="G1844" i="1"/>
  <c r="J1844" i="1" s="1"/>
  <c r="G951" i="1"/>
  <c r="J951" i="1" s="1"/>
  <c r="G133" i="1"/>
  <c r="J133" i="1" s="1"/>
  <c r="G2030" i="1"/>
  <c r="J2030" i="1" s="1"/>
  <c r="G2032" i="1"/>
  <c r="J2032" i="1" s="1"/>
  <c r="G137" i="1"/>
  <c r="J137" i="1" s="1"/>
  <c r="G1193" i="1"/>
  <c r="J1193" i="1" s="1"/>
  <c r="G1218" i="1"/>
  <c r="J1218" i="1" s="1"/>
  <c r="G1888" i="1"/>
  <c r="J1888" i="1" s="1"/>
  <c r="G131" i="1"/>
  <c r="J131" i="1" s="1"/>
  <c r="G2031" i="1"/>
  <c r="J2031" i="1" s="1"/>
  <c r="G1845" i="1"/>
  <c r="J1845" i="1" s="1"/>
  <c r="G1666" i="1"/>
  <c r="J1666" i="1" s="1"/>
  <c r="G831" i="1"/>
  <c r="J831" i="1" s="1"/>
  <c r="G1686" i="1"/>
  <c r="J1686" i="1" s="1"/>
  <c r="G18" i="1"/>
  <c r="J18" i="1" s="1"/>
  <c r="G542" i="1"/>
  <c r="J542" i="1" s="1"/>
  <c r="G1397" i="1"/>
  <c r="J1397" i="1" s="1"/>
  <c r="G541" i="1"/>
  <c r="J541" i="1" s="1"/>
  <c r="G544" i="1"/>
  <c r="J544" i="1" s="1"/>
  <c r="G17" i="1"/>
  <c r="J17" i="1" s="1"/>
  <c r="G543" i="1"/>
  <c r="J543" i="1" s="1"/>
  <c r="G545" i="1"/>
  <c r="J545" i="1" s="1"/>
  <c r="G832" i="1"/>
  <c r="J832" i="1" s="1"/>
  <c r="G1147" i="1"/>
  <c r="J1147" i="1" s="1"/>
  <c r="G1788" i="1"/>
  <c r="J1788" i="1" s="1"/>
  <c r="G1399" i="1"/>
  <c r="J1399" i="1" s="1"/>
  <c r="G1966" i="1"/>
  <c r="J1966" i="1" s="1"/>
  <c r="G19" i="1"/>
  <c r="J19" i="1" s="1"/>
  <c r="G527" i="1"/>
  <c r="J527" i="1" s="1"/>
  <c r="AC51" i="9"/>
  <c r="G1931" i="1"/>
  <c r="J1931" i="1" s="1"/>
  <c r="G1153" i="1"/>
  <c r="J1153" i="1" s="1"/>
  <c r="AC28" i="9"/>
  <c r="G2021" i="1"/>
  <c r="J2021" i="1" s="1"/>
  <c r="G1663" i="1"/>
  <c r="J1663" i="1" s="1"/>
  <c r="G980" i="1"/>
  <c r="J980" i="1" s="1"/>
  <c r="G943" i="1"/>
  <c r="J943" i="1" s="1"/>
  <c r="G1856" i="1"/>
  <c r="J1856" i="1" s="1"/>
  <c r="G1389" i="1"/>
  <c r="J1389" i="1" s="1"/>
  <c r="G713" i="1"/>
  <c r="J713" i="1" s="1"/>
  <c r="G1865" i="1"/>
  <c r="J1865" i="1" s="1"/>
  <c r="G535" i="1"/>
  <c r="J535" i="1" s="1"/>
  <c r="G1395" i="1"/>
  <c r="J1395" i="1" s="1"/>
  <c r="G12" i="1"/>
  <c r="J12" i="1" s="1"/>
  <c r="G13" i="1"/>
  <c r="J13" i="1" s="1"/>
  <c r="G829" i="1"/>
  <c r="J829" i="1" s="1"/>
  <c r="G1394" i="1"/>
  <c r="J1394" i="1" s="1"/>
  <c r="G1090" i="1"/>
  <c r="J1090" i="1" s="1"/>
  <c r="G1685" i="1"/>
  <c r="J1685" i="1" s="1"/>
  <c r="G1134" i="1"/>
  <c r="J1134" i="1" s="1"/>
  <c r="G2004" i="1"/>
  <c r="J2004" i="1" s="1"/>
  <c r="G660" i="1"/>
  <c r="J660" i="1" s="1"/>
  <c r="G1133" i="1"/>
  <c r="J1133" i="1" s="1"/>
  <c r="G1132" i="1"/>
  <c r="J1132" i="1" s="1"/>
  <c r="AC110" i="9"/>
  <c r="G516" i="1"/>
  <c r="J516" i="1" s="1"/>
  <c r="G515" i="1"/>
  <c r="J515" i="1" s="1"/>
  <c r="G514" i="1"/>
  <c r="J514" i="1" s="1"/>
  <c r="G1385" i="1"/>
  <c r="J1385" i="1" s="1"/>
  <c r="G1386" i="1"/>
  <c r="J1386" i="1" s="1"/>
  <c r="J844" i="1"/>
  <c r="AC82" i="9"/>
  <c r="G25" i="1"/>
  <c r="J25" i="1" s="1"/>
  <c r="J1387" i="1"/>
  <c r="G2110" i="1"/>
  <c r="J2110" i="1" s="1"/>
  <c r="AC72" i="9"/>
  <c r="G35" i="1"/>
  <c r="J35" i="1" s="1"/>
  <c r="G36" i="1"/>
  <c r="J36" i="1" s="1"/>
  <c r="G536" i="1"/>
  <c r="J536" i="1" s="1"/>
  <c r="G571" i="1"/>
  <c r="J571" i="1" s="1"/>
  <c r="G578" i="1"/>
  <c r="J578" i="1" s="1"/>
  <c r="J534" i="1"/>
  <c r="J637" i="1"/>
  <c r="G511" i="1"/>
  <c r="J511" i="1" s="1"/>
  <c r="AC66" i="9"/>
  <c r="G2123" i="1"/>
  <c r="J2123" i="1" s="1"/>
  <c r="G613" i="1"/>
  <c r="J613" i="1" s="1"/>
  <c r="G612" i="1"/>
  <c r="J612" i="1" s="1"/>
  <c r="G10" i="1"/>
  <c r="J10" i="1" s="1"/>
  <c r="G11" i="1"/>
  <c r="J11" i="1" s="1"/>
  <c r="AC108" i="9"/>
  <c r="G517" i="1"/>
  <c r="J517" i="1" s="1"/>
  <c r="G1388" i="1"/>
  <c r="J1388" i="1" s="1"/>
  <c r="AC74" i="9"/>
  <c r="G1419" i="1"/>
  <c r="J1419" i="1" s="1"/>
  <c r="G570" i="1"/>
  <c r="J570" i="1" s="1"/>
  <c r="G1418" i="1"/>
  <c r="J1418" i="1" s="1"/>
  <c r="G1423" i="1"/>
  <c r="J1423" i="1" s="1"/>
  <c r="G520" i="1"/>
  <c r="J520" i="1" s="1"/>
  <c r="G1424" i="1"/>
  <c r="J1424" i="1" s="1"/>
  <c r="G16" i="1"/>
  <c r="J16" i="1" s="1"/>
  <c r="G830" i="1"/>
  <c r="J830" i="1" s="1"/>
  <c r="G841" i="1"/>
  <c r="J841" i="1" s="1"/>
  <c r="G29" i="1"/>
  <c r="J29" i="1" s="1"/>
  <c r="G1924" i="1"/>
  <c r="J1924" i="1" s="1"/>
  <c r="G537" i="1"/>
  <c r="J537" i="1" s="1"/>
  <c r="G823" i="1"/>
  <c r="J823" i="1" s="1"/>
  <c r="AC96" i="9"/>
  <c r="AC9" i="9"/>
  <c r="G1999" i="1"/>
  <c r="J1999" i="1" s="1"/>
  <c r="AC104" i="9" l="1"/>
  <c r="AC88" i="9"/>
  <c r="AC36" i="9"/>
  <c r="M19" i="12"/>
  <c r="AC97" i="9"/>
  <c r="AC93" i="9"/>
  <c r="AC105" i="9"/>
  <c r="AC99" i="9"/>
  <c r="AC53" i="9"/>
  <c r="AC63" i="9"/>
  <c r="AC39" i="9"/>
  <c r="AC40" i="9"/>
  <c r="AC101" i="9"/>
  <c r="M25" i="12"/>
  <c r="M34" i="12"/>
  <c r="AC114" i="9"/>
  <c r="AC112" i="9"/>
  <c r="AC76" i="9"/>
  <c r="AC50" i="9"/>
  <c r="M32" i="12"/>
  <c r="AC69" i="9"/>
  <c r="M5" i="12"/>
  <c r="M20" i="12"/>
  <c r="AC87" i="9"/>
  <c r="AC67" i="9"/>
  <c r="M26" i="12"/>
  <c r="M30" i="12"/>
  <c r="M39" i="12"/>
  <c r="AC80" i="9"/>
  <c r="AC16" i="9"/>
  <c r="M29" i="12"/>
  <c r="AC92" i="9"/>
  <c r="AC90" i="9"/>
  <c r="AC30" i="9"/>
  <c r="AC68" i="9"/>
  <c r="AC78" i="9"/>
  <c r="M17" i="12"/>
  <c r="M27" i="12"/>
  <c r="M13" i="12"/>
  <c r="AC75" i="9"/>
  <c r="L9" i="12" a="1"/>
  <c r="L9" i="12" s="1"/>
  <c r="N29" i="12" a="1"/>
  <c r="N29" i="12" s="1"/>
  <c r="L38" i="12" a="1"/>
  <c r="L38" i="12" s="1"/>
  <c r="K18" i="12" a="1"/>
  <c r="K18" i="12" s="1"/>
  <c r="L23" i="12" a="1"/>
  <c r="L23" i="12" s="1"/>
  <c r="N35" i="12" a="1"/>
  <c r="N35" i="12" s="1"/>
  <c r="N36" i="12" a="1"/>
  <c r="N36" i="12" s="1"/>
  <c r="K6" i="12" a="1"/>
  <c r="K6" i="12" s="1"/>
  <c r="L6" i="12" a="1"/>
  <c r="L6" i="12" s="1"/>
  <c r="K31" i="12" a="1"/>
  <c r="K31" i="12" s="1"/>
  <c r="N8" i="12" a="1"/>
  <c r="N8" i="12" s="1"/>
  <c r="N27" i="12" a="1"/>
  <c r="N27" i="12" s="1"/>
  <c r="L7" i="12" a="1"/>
  <c r="L7" i="12" s="1"/>
  <c r="N19" i="12" a="1"/>
  <c r="N19" i="12" s="1"/>
  <c r="K34" i="12" a="1"/>
  <c r="K34" i="12" s="1"/>
  <c r="L28" i="12" a="1"/>
  <c r="L28" i="12" s="1"/>
  <c r="N6" i="12" a="1"/>
  <c r="N6" i="12" s="1"/>
  <c r="N20" i="12" a="1"/>
  <c r="N20" i="12" s="1"/>
  <c r="N31" i="12" a="1"/>
  <c r="N31" i="12" s="1"/>
  <c r="L34" i="12" a="1"/>
  <c r="L34" i="12" s="1"/>
  <c r="N24" i="12" a="1"/>
  <c r="N24" i="12" s="1"/>
  <c r="N12" i="12" a="1"/>
  <c r="N12" i="12" s="1"/>
  <c r="K15" i="12" a="1"/>
  <c r="K15" i="12" s="1"/>
  <c r="K22" i="12" a="1"/>
  <c r="K22" i="12" s="1"/>
  <c r="N5" i="12" a="1"/>
  <c r="N5" i="12" s="1"/>
  <c r="K14" i="12" a="1"/>
  <c r="K14" i="12" s="1"/>
  <c r="L19" i="12" a="1"/>
  <c r="L19" i="12" s="1"/>
  <c r="N33" i="12" a="1"/>
  <c r="N33" i="12" s="1"/>
  <c r="L37" i="12" a="1"/>
  <c r="L37" i="12" s="1"/>
  <c r="K26" i="12" a="1"/>
  <c r="K26" i="12" s="1"/>
  <c r="N22" i="12" a="1"/>
  <c r="N22" i="12" s="1"/>
  <c r="K5" i="12" a="1"/>
  <c r="K5" i="12" s="1"/>
  <c r="N15" i="12" a="1"/>
  <c r="N15" i="12" s="1"/>
  <c r="N37" i="12" a="1"/>
  <c r="N37" i="12" s="1"/>
  <c r="L15" i="12" a="1"/>
  <c r="L15" i="12" s="1"/>
  <c r="K10" i="12" a="1"/>
  <c r="K10" i="12" s="1"/>
  <c r="L13" i="12" a="1"/>
  <c r="L13" i="12" s="1"/>
  <c r="K29" i="12" a="1"/>
  <c r="K29" i="12" s="1"/>
  <c r="N38" i="12" a="1"/>
  <c r="N38" i="12" s="1"/>
  <c r="L29" i="12" a="1"/>
  <c r="L29" i="12" s="1"/>
  <c r="N32" i="12" a="1"/>
  <c r="N32" i="12" s="1"/>
  <c r="K8" i="12" a="1"/>
  <c r="K8" i="12" s="1"/>
  <c r="K20" i="12" a="1"/>
  <c r="K20" i="12" s="1"/>
  <c r="K13" i="12" a="1"/>
  <c r="K13" i="12" s="1"/>
  <c r="K11" i="12" a="1"/>
  <c r="K11" i="12" s="1"/>
  <c r="K33" i="12" a="1"/>
  <c r="K33" i="12" s="1"/>
  <c r="K23" i="12" a="1"/>
  <c r="K23" i="12" s="1"/>
  <c r="L22" i="12" a="1"/>
  <c r="L22" i="12" s="1"/>
  <c r="N30" i="12" a="1"/>
  <c r="N30" i="12" s="1"/>
  <c r="L32" i="12" a="1"/>
  <c r="L32" i="12" s="1"/>
  <c r="K21" i="12" a="1"/>
  <c r="K21" i="12" s="1"/>
  <c r="K7" i="12" a="1"/>
  <c r="K7" i="12" s="1"/>
  <c r="N34" i="12" a="1"/>
  <c r="N34" i="12" s="1"/>
  <c r="L24" i="12" a="1"/>
  <c r="L24" i="12" s="1"/>
  <c r="K16" i="12" a="1"/>
  <c r="K16" i="12" s="1"/>
  <c r="L30" i="12" a="1"/>
  <c r="L30" i="12" s="1"/>
  <c r="N23" i="12" a="1"/>
  <c r="N23" i="12" s="1"/>
  <c r="K28" i="12" a="1"/>
  <c r="K28" i="12" s="1"/>
  <c r="L20" i="12" a="1"/>
  <c r="L20" i="12" s="1"/>
  <c r="N18" i="12" a="1"/>
  <c r="N18" i="12" s="1"/>
  <c r="K30" i="12" a="1"/>
  <c r="K30" i="12" s="1"/>
  <c r="K12" i="12" a="1"/>
  <c r="K12" i="12" s="1"/>
  <c r="N14" i="12" a="1"/>
  <c r="N14" i="12" s="1"/>
  <c r="K17" i="12" a="1"/>
  <c r="K17" i="12" s="1"/>
  <c r="L18" i="12" a="1"/>
  <c r="L18" i="12" s="1"/>
  <c r="N9" i="12" a="1"/>
  <c r="N9" i="12" s="1"/>
  <c r="K19" i="12" a="1"/>
  <c r="K19" i="12" s="1"/>
  <c r="L35" i="12" a="1"/>
  <c r="L35" i="12" s="1"/>
  <c r="N7" i="12" a="1"/>
  <c r="N7" i="12" s="1"/>
  <c r="L12" i="12" a="1"/>
  <c r="L12" i="12" s="1"/>
  <c r="L31" i="12" a="1"/>
  <c r="L31" i="12" s="1"/>
  <c r="N13" i="12" a="1"/>
  <c r="N13" i="12" s="1"/>
  <c r="K24" i="12" a="1"/>
  <c r="K24" i="12" s="1"/>
  <c r="N4" i="12" a="1"/>
  <c r="N4" i="12" s="1"/>
  <c r="L5" i="12" a="1"/>
  <c r="L5" i="12" s="1"/>
  <c r="N25" i="12" a="1"/>
  <c r="N25" i="12" s="1"/>
  <c r="L4" i="12" a="1"/>
  <c r="L4" i="12" s="1"/>
  <c r="L33" i="12" a="1"/>
  <c r="L33" i="12" s="1"/>
  <c r="N16" i="12" a="1"/>
  <c r="N16" i="12" s="1"/>
  <c r="N17" i="12" a="1"/>
  <c r="N17" i="12" s="1"/>
  <c r="K32" i="12" a="1"/>
  <c r="K32" i="12" s="1"/>
  <c r="L39" i="12" a="1"/>
  <c r="L39" i="12" s="1"/>
  <c r="L14" i="12" a="1"/>
  <c r="L14" i="12" s="1"/>
  <c r="K35" i="12" a="1"/>
  <c r="K35" i="12" s="1"/>
  <c r="L27" i="12" a="1"/>
  <c r="L27" i="12" s="1"/>
  <c r="L10" i="12" a="1"/>
  <c r="L10" i="12" s="1"/>
  <c r="L21" i="12" a="1"/>
  <c r="L21" i="12" s="1"/>
  <c r="N26" i="12" a="1"/>
  <c r="N26" i="12" s="1"/>
  <c r="K25" i="12" a="1"/>
  <c r="K25" i="12" s="1"/>
  <c r="N39" i="12" a="1"/>
  <c r="N39" i="12" s="1"/>
  <c r="L17" i="12" a="1"/>
  <c r="L17" i="12" s="1"/>
  <c r="N28" i="12" a="1"/>
  <c r="N28" i="12" s="1"/>
  <c r="L8" i="12" a="1"/>
  <c r="L8" i="12" s="1"/>
  <c r="K39" i="12" a="1"/>
  <c r="K39" i="12" s="1"/>
  <c r="N21" i="12" a="1"/>
  <c r="N21" i="12" s="1"/>
  <c r="L16" i="12" a="1"/>
  <c r="L16" i="12" s="1"/>
  <c r="K4" i="12" a="1"/>
  <c r="K4" i="12" s="1"/>
  <c r="K36" i="12" a="1"/>
  <c r="K36" i="12" s="1"/>
  <c r="K9" i="12" a="1"/>
  <c r="K9" i="12" s="1"/>
  <c r="N10" i="12" a="1"/>
  <c r="N10" i="12" s="1"/>
  <c r="L11" i="12" a="1"/>
  <c r="L11" i="12" s="1"/>
  <c r="N11" i="12" a="1"/>
  <c r="N11" i="12" s="1"/>
  <c r="L26" i="12" a="1"/>
  <c r="L26" i="12" s="1"/>
  <c r="K37" i="12" a="1"/>
  <c r="K37" i="12" s="1"/>
  <c r="K3" i="12" a="1"/>
  <c r="K3" i="12" s="1"/>
  <c r="K38" i="12" a="1"/>
  <c r="K38" i="12" s="1"/>
  <c r="L36" i="12" a="1"/>
  <c r="L36" i="12" s="1"/>
  <c r="K27" i="12" a="1"/>
  <c r="K27" i="12" s="1"/>
  <c r="L25" i="12" a="1"/>
  <c r="L25" i="12" s="1"/>
  <c r="M3" i="12"/>
  <c r="L3" i="12" a="1"/>
  <c r="L3" i="12" s="1"/>
  <c r="N3" i="12" a="1"/>
  <c r="N3" i="12" s="1"/>
  <c r="AC45" i="9"/>
  <c r="M8" i="12"/>
  <c r="M6" i="12"/>
  <c r="M14" i="12"/>
  <c r="AC85" i="9"/>
  <c r="AC103" i="9"/>
  <c r="M23" i="12"/>
  <c r="AC23" i="9"/>
  <c r="M37" i="12"/>
  <c r="M12" i="12"/>
  <c r="AC38" i="9"/>
  <c r="AC64" i="9"/>
  <c r="M7" i="12"/>
  <c r="M15" i="12"/>
  <c r="AC56" i="9"/>
  <c r="AC32" i="9"/>
  <c r="O6" i="9"/>
  <c r="O119" i="9"/>
  <c r="M11" i="12"/>
  <c r="AC60" i="9"/>
  <c r="M33" i="12"/>
  <c r="AC48" i="9"/>
  <c r="M4" i="12"/>
  <c r="AC62" i="9"/>
  <c r="M24" i="12"/>
  <c r="M18" i="12"/>
  <c r="M28" i="12"/>
  <c r="M16" i="12"/>
  <c r="M22" i="12"/>
  <c r="M38" i="12"/>
  <c r="M21" i="12"/>
  <c r="AC20" i="9"/>
  <c r="M35" i="12"/>
  <c r="M31" i="12"/>
  <c r="M36" i="12"/>
  <c r="M10" i="12"/>
  <c r="M9" i="12"/>
  <c r="M40" i="12" l="1"/>
  <c r="M41" i="12"/>
  <c r="K40" i="12"/>
  <c r="K41" i="12"/>
  <c r="N41" i="12"/>
  <c r="N40" i="12"/>
  <c r="L40" i="12"/>
  <c r="L41" i="12"/>
</calcChain>
</file>

<file path=xl/sharedStrings.xml><?xml version="1.0" encoding="utf-8"?>
<sst xmlns="http://schemas.openxmlformats.org/spreadsheetml/2006/main" count="6807" uniqueCount="4459">
  <si>
    <t>Raheem Sterling</t>
  </si>
  <si>
    <t>Sadio Mané</t>
  </si>
  <si>
    <t>Mohamed Salah</t>
  </si>
  <si>
    <t>Harry Kane</t>
  </si>
  <si>
    <t>Bernardo Silva</t>
  </si>
  <si>
    <t>Heung-min Son</t>
  </si>
  <si>
    <t>Roberto Firmino</t>
  </si>
  <si>
    <t>Timo Werner</t>
  </si>
  <si>
    <t>Richarlison</t>
  </si>
  <si>
    <t>Anthony Martial</t>
  </si>
  <si>
    <t>Gabriel Jesus</t>
  </si>
  <si>
    <t>Wilfried Zaha</t>
  </si>
  <si>
    <t>Riyad Mahrez</t>
  </si>
  <si>
    <t>Jack Grealish</t>
  </si>
  <si>
    <t>Alexandre Lacazette</t>
  </si>
  <si>
    <t>Hakim Ziyech</t>
  </si>
  <si>
    <t>Tammy Abraham</t>
  </si>
  <si>
    <t>Nicolas Pépé</t>
  </si>
  <si>
    <t>Diogo Jota</t>
  </si>
  <si>
    <t>Adama Traoré</t>
  </si>
  <si>
    <t>Raúl Jiménez</t>
  </si>
  <si>
    <t>Dominic Calvert-Lewin</t>
  </si>
  <si>
    <t>Allan Saint-Maximin</t>
  </si>
  <si>
    <t>Ollie Watkins</t>
  </si>
  <si>
    <t>Sébastien Haller</t>
  </si>
  <si>
    <t>Rodrigo</t>
  </si>
  <si>
    <t>Steven Bergwijn</t>
  </si>
  <si>
    <t>Jarrod Bowen</t>
  </si>
  <si>
    <t>Alex Iwobi</t>
  </si>
  <si>
    <t>Lucas Moura</t>
  </si>
  <si>
    <t>Cengiz Ünder</t>
  </si>
  <si>
    <t>Callum Wilson</t>
  </si>
  <si>
    <t>Neal Maupay</t>
  </si>
  <si>
    <t>Aleksandar Mitrovic</t>
  </si>
  <si>
    <t>Daniel Podence</t>
  </si>
  <si>
    <t>Wesley</t>
  </si>
  <si>
    <t>Carlos Vinícius</t>
  </si>
  <si>
    <t>Ayoze Pérez</t>
  </si>
  <si>
    <t>Joelinton</t>
  </si>
  <si>
    <t>Danny Ings</t>
  </si>
  <si>
    <t>Raphinha</t>
  </si>
  <si>
    <t>Nathan Redmond</t>
  </si>
  <si>
    <t>Harry Wilson</t>
  </si>
  <si>
    <t>Xherdan Shaqiri</t>
  </si>
  <si>
    <t>Divock Origi</t>
  </si>
  <si>
    <t>Ryan Fraser</t>
  </si>
  <si>
    <t>Erik Lamela</t>
  </si>
  <si>
    <t>Leandro Trossard</t>
  </si>
  <si>
    <t>Bernard</t>
  </si>
  <si>
    <t>Kelechi Iheanacho</t>
  </si>
  <si>
    <t>Oliver McBurnie</t>
  </si>
  <si>
    <t>Lys Mousset</t>
  </si>
  <si>
    <t>Matheus Pereira</t>
  </si>
  <si>
    <t>Bertrand Traoré</t>
  </si>
  <si>
    <t>Michail Antonio</t>
  </si>
  <si>
    <t>Chris Wood</t>
  </si>
  <si>
    <t>Michy Batshuayi</t>
  </si>
  <si>
    <t>Demarai Gray</t>
  </si>
  <si>
    <t>Che Adams</t>
  </si>
  <si>
    <t>Hélder Costa</t>
  </si>
  <si>
    <t>Jordan Ayew</t>
  </si>
  <si>
    <t>Takumi Minamino</t>
  </si>
  <si>
    <t>Patrick Bamford</t>
  </si>
  <si>
    <t>Andros Townsend</t>
  </si>
  <si>
    <t>Cenk Tosun</t>
  </si>
  <si>
    <t>Christian Benteke</t>
  </si>
  <si>
    <t>Ivan Cavaleiro</t>
  </si>
  <si>
    <t>Bobby Reid</t>
  </si>
  <si>
    <t>Anwar El Ghazi</t>
  </si>
  <si>
    <t>Trezeguet</t>
  </si>
  <si>
    <t>Callum Robinson</t>
  </si>
  <si>
    <t>Dwight Gayle</t>
  </si>
  <si>
    <t>Andriy Yarmolenko</t>
  </si>
  <si>
    <t>Jack Harrison</t>
  </si>
  <si>
    <t>Jóhann Berg Gudmundsson</t>
  </si>
  <si>
    <t>José Izquierdo</t>
  </si>
  <si>
    <t>Ashley Barnes</t>
  </si>
  <si>
    <t>Victor Moses</t>
  </si>
  <si>
    <t>Matt Phillips</t>
  </si>
  <si>
    <t>Oliver Burke</t>
  </si>
  <si>
    <t>Alireza Jahanbakhsh</t>
  </si>
  <si>
    <t>Anthony Knockaert</t>
  </si>
  <si>
    <t>Matej Vydra</t>
  </si>
  <si>
    <t>Christian Atsu</t>
  </si>
  <si>
    <t>Jacob Murphy</t>
  </si>
  <si>
    <t>Kenneth Zohore</t>
  </si>
  <si>
    <t>Florin Andone</t>
  </si>
  <si>
    <t>Aboubakar Kamara</t>
  </si>
  <si>
    <t>Neeskens Kebano</t>
  </si>
  <si>
    <t>Connor Wickham</t>
  </si>
  <si>
    <t>Rolando Aarons</t>
  </si>
  <si>
    <t>1. Liga England</t>
  </si>
  <si>
    <t>2. Liga England</t>
  </si>
  <si>
    <t>3. Liga England</t>
  </si>
  <si>
    <t>4. Liga England</t>
  </si>
  <si>
    <t>Saïd Benrahma</t>
  </si>
  <si>
    <t>David Brooks</t>
  </si>
  <si>
    <t>Joshua King</t>
  </si>
  <si>
    <t>Emiliano Buendía</t>
  </si>
  <si>
    <t>Dominic Solanke</t>
  </si>
  <si>
    <t>Arnaut Danjuma</t>
  </si>
  <si>
    <t>Karlan Grant</t>
  </si>
  <si>
    <t>Adam Armstrong</t>
  </si>
  <si>
    <t>Jed Wallace</t>
  </si>
  <si>
    <t>Joe Lolley</t>
  </si>
  <si>
    <t>Teemu Pukki</t>
  </si>
  <si>
    <t>Britt Assombalonga</t>
  </si>
  <si>
    <t>Andreas Weimann</t>
  </si>
  <si>
    <t>Isaac Mbenza</t>
  </si>
  <si>
    <t>Andre Gray</t>
  </si>
  <si>
    <t>George Puscas</t>
  </si>
  <si>
    <t>Tom Lawrence</t>
  </si>
  <si>
    <t>Ivan Toney</t>
  </si>
  <si>
    <t>Nahki Wells</t>
  </si>
  <si>
    <t>Adama Diakhaby</t>
  </si>
  <si>
    <t>Famara Diédhiou</t>
  </si>
  <si>
    <t>Sergi Canós</t>
  </si>
  <si>
    <t>Josh Murphy</t>
  </si>
  <si>
    <t>André Ayew</t>
  </si>
  <si>
    <t>Lucas João</t>
  </si>
  <si>
    <t>Chuba Akpom</t>
  </si>
  <si>
    <t>Ashley Fletcher</t>
  </si>
  <si>
    <t>Jordan Hugill</t>
  </si>
  <si>
    <t>Tom Ince</t>
  </si>
  <si>
    <t>Martyn Waghorn</t>
  </si>
  <si>
    <t>Scott Hogan</t>
  </si>
  <si>
    <t>Jérémie Bela</t>
  </si>
  <si>
    <t>Junior Hoilett</t>
  </si>
  <si>
    <t>Tom Barkhuizen</t>
  </si>
  <si>
    <t>Jamie Paterson</t>
  </si>
  <si>
    <t>Onel Hernández</t>
  </si>
  <si>
    <t>Patrick Roberts</t>
  </si>
  <si>
    <t>Sammy Ameobi</t>
  </si>
  <si>
    <t>Jack Marriott</t>
  </si>
  <si>
    <t>Sam Vokes</t>
  </si>
  <si>
    <t>Mason Bennett</t>
  </si>
  <si>
    <t>Kieffer Moore</t>
  </si>
  <si>
    <t>Macauley Bonne</t>
  </si>
  <si>
    <t>Lyndon Dykes</t>
  </si>
  <si>
    <t>Isaac Success</t>
  </si>
  <si>
    <t>Jordon Ibe</t>
  </si>
  <si>
    <t>Robert Glatzel</t>
  </si>
  <si>
    <t>Yakou Méïté</t>
  </si>
  <si>
    <t>Sheyi Ojo</t>
  </si>
  <si>
    <t>Sam Gallagher</t>
  </si>
  <si>
    <t>Dominik Frieser</t>
  </si>
  <si>
    <t>Miguel Ángel Guerrero</t>
  </si>
  <si>
    <t>Junior Stanislas</t>
  </si>
  <si>
    <t>Elias Kachunga</t>
  </si>
  <si>
    <t>Callum Paterson</t>
  </si>
  <si>
    <t>Jamal Lowe</t>
  </si>
  <si>
    <t>Stipe Perica</t>
  </si>
  <si>
    <t>Lyle Taylor</t>
  </si>
  <si>
    <t>Sean Maguire</t>
  </si>
  <si>
    <t>Florian Jozefzoon</t>
  </si>
  <si>
    <t>Tom Bradshaw</t>
  </si>
  <si>
    <t>Jordan Rhodes</t>
  </si>
  <si>
    <t>Danny Ward</t>
  </si>
  <si>
    <t>James Collins</t>
  </si>
  <si>
    <t>Gavin Whyte</t>
  </si>
  <si>
    <t>Josip Drmic</t>
  </si>
  <si>
    <t>Conor Chaplin</t>
  </si>
  <si>
    <t>Jón Dadi Bödvarsson</t>
  </si>
  <si>
    <t>Harry Cornick</t>
  </si>
  <si>
    <t>Matt Godden</t>
  </si>
  <si>
    <t>Jayden Stockley</t>
  </si>
  <si>
    <t>Elliot Lee</t>
  </si>
  <si>
    <t>Tariqe Fosu</t>
  </si>
  <si>
    <t>Connor Mahoney</t>
  </si>
  <si>
    <t>Michael Smith</t>
  </si>
  <si>
    <t>Freddie Ladapo</t>
  </si>
  <si>
    <t>Kazenga LuaLua</t>
  </si>
  <si>
    <t>Iván Sánchez</t>
  </si>
  <si>
    <t>Tyler Walker</t>
  </si>
  <si>
    <t>Billy Bodin</t>
  </si>
  <si>
    <t>Kieran Sadlier</t>
  </si>
  <si>
    <t>Jiri Skalak</t>
  </si>
  <si>
    <t>Zach Clough</t>
  </si>
  <si>
    <t>Marcel Hilßner</t>
  </si>
  <si>
    <t>Kyle Vassell</t>
  </si>
  <si>
    <t>Uche Ikpeazu</t>
  </si>
  <si>
    <t>Jordan Clark</t>
  </si>
  <si>
    <t>Mickel Miller</t>
  </si>
  <si>
    <t>Louis Moult</t>
  </si>
  <si>
    <t>Isaac Vassell</t>
  </si>
  <si>
    <t>Gervane Kastaneer</t>
  </si>
  <si>
    <t>Graham Burke</t>
  </si>
  <si>
    <t>Chiedozie Ogbene</t>
  </si>
  <si>
    <t>Paul Smyth</t>
  </si>
  <si>
    <t>Josh Parker</t>
  </si>
  <si>
    <t>Amadou Bakayoko</t>
  </si>
  <si>
    <t>Scott Kashket</t>
  </si>
  <si>
    <t>Alex Samuel</t>
  </si>
  <si>
    <t>Jamie Proctor</t>
  </si>
  <si>
    <t>Olamide Shodipo</t>
  </si>
  <si>
    <t>Gary Madine</t>
  </si>
  <si>
    <t>Will Grigg</t>
  </si>
  <si>
    <t>Joe Mason</t>
  </si>
  <si>
    <t>Gwion Edwards</t>
  </si>
  <si>
    <t>Barrie McKay</t>
  </si>
  <si>
    <t>Kayden Jackson</t>
  </si>
  <si>
    <t>Michael Jacobs</t>
  </si>
  <si>
    <t>Martin Samuelsen</t>
  </si>
  <si>
    <t>Matty Taylor</t>
  </si>
  <si>
    <t>Will Keane</t>
  </si>
  <si>
    <t>Jason Cummings</t>
  </si>
  <si>
    <t>Josh Magennis</t>
  </si>
  <si>
    <t>Lynden Gooch</t>
  </si>
  <si>
    <t>Mo Eisa</t>
  </si>
  <si>
    <t>Kal Naismith</t>
  </si>
  <si>
    <t>Omar Bogle</t>
  </si>
  <si>
    <t>Conor Washington</t>
  </si>
  <si>
    <t>Sam Nicholson</t>
  </si>
  <si>
    <t>Aiden O'Brien</t>
  </si>
  <si>
    <t>Gavin Massey</t>
  </si>
  <si>
    <t>Tom Eaves</t>
  </si>
  <si>
    <t>Steven Lawless</t>
  </si>
  <si>
    <t>Freddie Sears</t>
  </si>
  <si>
    <t>Ellis Harrison</t>
  </si>
  <si>
    <t>Sam Winnall</t>
  </si>
  <si>
    <t>Viv Solomon-Otabor</t>
  </si>
  <si>
    <t>Chuks Aneke</t>
  </si>
  <si>
    <t>Hakeeb Adelakun</t>
  </si>
  <si>
    <t>Rob Hall</t>
  </si>
  <si>
    <t>Sullay Kaikai</t>
  </si>
  <si>
    <t>Charlie Wyke</t>
  </si>
  <si>
    <t>Thomas Mayer</t>
  </si>
  <si>
    <t>Paddy Madden</t>
  </si>
  <si>
    <t>Kane Hemmings</t>
  </si>
  <si>
    <t>Wes Burns</t>
  </si>
  <si>
    <t>John Marquis</t>
  </si>
  <si>
    <t>Joe Nuttall</t>
  </si>
  <si>
    <t>Jonson Clarke-Harris</t>
  </si>
  <si>
    <t>Daniel Powell</t>
  </si>
  <si>
    <t>Jordan Graham</t>
  </si>
  <si>
    <t>Frank Nouble</t>
  </si>
  <si>
    <t>Dominic Samuel</t>
  </si>
  <si>
    <t>Stephen Humphrys</t>
  </si>
  <si>
    <t>Ryan Hardie</t>
  </si>
  <si>
    <t>Sam Hoskins</t>
  </si>
  <si>
    <t>Tom Hopper</t>
  </si>
  <si>
    <t>Danny Rose</t>
  </si>
  <si>
    <t>Ollie Palmer</t>
  </si>
  <si>
    <t>Carlton Morris</t>
  </si>
  <si>
    <t>George Cooper</t>
  </si>
  <si>
    <t>Dom Telford</t>
  </si>
  <si>
    <t>Oliver Sarkic</t>
  </si>
  <si>
    <t>Joe Pigott</t>
  </si>
  <si>
    <t>Marcus Harness</t>
  </si>
  <si>
    <t>Jerry Yates</t>
  </si>
  <si>
    <t>Dan Agyei</t>
  </si>
  <si>
    <t>Hallam Hope</t>
  </si>
  <si>
    <t>Keshi Anderson</t>
  </si>
  <si>
    <t>Oliver Hawkins</t>
  </si>
  <si>
    <t>Mikael Mandron</t>
  </si>
  <si>
    <t>CJ Hamilton</t>
  </si>
  <si>
    <t>Daniel Udoh</t>
  </si>
  <si>
    <t>James Norwood</t>
  </si>
  <si>
    <t>Vadaine Oliver</t>
  </si>
  <si>
    <t>Harry Smith</t>
  </si>
  <si>
    <t>Nicky Ajose</t>
  </si>
  <si>
    <t>James Wilson</t>
  </si>
  <si>
    <t>Conor McAleny</t>
  </si>
  <si>
    <t>Sean Scannell</t>
  </si>
  <si>
    <t>George Williams</t>
  </si>
  <si>
    <t>Tom Elliott</t>
  </si>
  <si>
    <t>Ryan Bowman</t>
  </si>
  <si>
    <t>Tom Nichols</t>
  </si>
  <si>
    <t>Gavin Reilly</t>
  </si>
  <si>
    <t>AJ Leitch-Smith</t>
  </si>
  <si>
    <t>Luke James</t>
  </si>
  <si>
    <t>Kevin van Veen</t>
  </si>
  <si>
    <t>Danny Johnson</t>
  </si>
  <si>
    <t>Courtney Baker-Richardson</t>
  </si>
  <si>
    <t>Callum Harriott</t>
  </si>
  <si>
    <t>Nathan Delfouneso</t>
  </si>
  <si>
    <t>George Blackwood</t>
  </si>
  <si>
    <t>Lloyd Isgrove</t>
  </si>
  <si>
    <t>Myles Hippolyte</t>
  </si>
  <si>
    <t>Jordan Bowery</t>
  </si>
  <si>
    <t>Jordan Slew</t>
  </si>
  <si>
    <t>David Amoo</t>
  </si>
  <si>
    <t>Ryan Colclough</t>
  </si>
  <si>
    <t>Luke Gambin</t>
  </si>
  <si>
    <t>Stefan Payne</t>
  </si>
  <si>
    <t>Kyle Bennett</t>
  </si>
  <si>
    <t>Mark Cullen</t>
  </si>
  <si>
    <t>Luke Norris</t>
  </si>
  <si>
    <t>Cole Stockton</t>
  </si>
  <si>
    <t>Ashley Hunter</t>
  </si>
  <si>
    <t>Luke Armstrong</t>
  </si>
  <si>
    <t>Lee Angol</t>
  </si>
  <si>
    <t>Caolan Lavery</t>
  </si>
  <si>
    <t>Kieron Morris</t>
  </si>
  <si>
    <t>Jamille Matt</t>
  </si>
  <si>
    <t>Kaiyne Woolery</t>
  </si>
  <si>
    <t>Alex Gilliead</t>
  </si>
  <si>
    <t>Paris Cowan-Hall</t>
  </si>
  <si>
    <t>Liam McAlinden</t>
  </si>
  <si>
    <t>Alex Fisher</t>
  </si>
  <si>
    <t>Kurtis Guthrie</t>
  </si>
  <si>
    <t>Inih Effiong</t>
  </si>
  <si>
    <t>Omari Patrick</t>
  </si>
  <si>
    <t>Conor Wilkinson</t>
  </si>
  <si>
    <t>Andy Dales</t>
  </si>
  <si>
    <t>Jordan Green</t>
  </si>
  <si>
    <t>Rory Holden</t>
  </si>
  <si>
    <t>John O'Sullivan</t>
  </si>
  <si>
    <t>Paul Mullin</t>
  </si>
  <si>
    <t>Mark Beck</t>
  </si>
  <si>
    <t>Alfie May</t>
  </si>
  <si>
    <t>Aaron Collins</t>
  </si>
  <si>
    <t>Otis Khan</t>
  </si>
  <si>
    <t>Emmanuel Dieseruvwe</t>
  </si>
  <si>
    <t>Elliott List</t>
  </si>
  <si>
    <t>Arthur Gnahoua</t>
  </si>
  <si>
    <t>Andy Cook</t>
  </si>
  <si>
    <t>Scott Quigley</t>
  </si>
  <si>
    <t>Joe Ironside</t>
  </si>
  <si>
    <t>Kenan Dünnwald-Turan</t>
  </si>
  <si>
    <t>Romelu Lukaku</t>
  </si>
  <si>
    <t>Paulo Dybala</t>
  </si>
  <si>
    <t>Lautaro Martínez</t>
  </si>
  <si>
    <t>Lorenzo Insigne</t>
  </si>
  <si>
    <t>Ciro Immobile</t>
  </si>
  <si>
    <t>Duván Zapata</t>
  </si>
  <si>
    <t>Álvaro Morata</t>
  </si>
  <si>
    <t>Andrea Belotti</t>
  </si>
  <si>
    <t>Ante Rebic</t>
  </si>
  <si>
    <t>Arkadiusz Milik</t>
  </si>
  <si>
    <t>Joaquín Correa</t>
  </si>
  <si>
    <t>Hirving Lozano</t>
  </si>
  <si>
    <t>Federico Bernardeschi</t>
  </si>
  <si>
    <t>Jérémie Boga</t>
  </si>
  <si>
    <t>Domenico Berardi</t>
  </si>
  <si>
    <t>Riccardo Orsolini</t>
  </si>
  <si>
    <t>Luis Muriel</t>
  </si>
  <si>
    <t>Matteo Politano</t>
  </si>
  <si>
    <t>Keita Baldé</t>
  </si>
  <si>
    <t>Andrea Petagna</t>
  </si>
  <si>
    <t>Giovanni Simeone</t>
  </si>
  <si>
    <t>Gerard Deulofeu</t>
  </si>
  <si>
    <t>Samu Castillejo</t>
  </si>
  <si>
    <t>Andreas Cornelius</t>
  </si>
  <si>
    <t>Vedat Muriqi</t>
  </si>
  <si>
    <t>Roberto Inglese</t>
  </si>
  <si>
    <t>Borja Mayoral</t>
  </si>
  <si>
    <t>Manolo Gabbiadini</t>
  </si>
  <si>
    <t>Adam Ounas</t>
  </si>
  <si>
    <t>Grégoire Defrel</t>
  </si>
  <si>
    <t>Kevin Lasagna</t>
  </si>
  <si>
    <t>Sam Lammers</t>
  </si>
  <si>
    <t>Simone Zaza</t>
  </si>
  <si>
    <t>Eldor Shomurodov</t>
  </si>
  <si>
    <t>Gianluca Caprari</t>
  </si>
  <si>
    <t>Nicola Sansone</t>
  </si>
  <si>
    <t>Iago Falque</t>
  </si>
  <si>
    <t>Marko Pjaca</t>
  </si>
  <si>
    <t>Federico Bonazzoli</t>
  </si>
  <si>
    <t>Gianluca Lapadula</t>
  </si>
  <si>
    <t>Ignacio Pussetto</t>
  </si>
  <si>
    <t>Andrea Favilli</t>
  </si>
  <si>
    <t>Federico Santander</t>
  </si>
  <si>
    <t>Diego Farias</t>
  </si>
  <si>
    <t>Antonino La Gumina</t>
  </si>
  <si>
    <t>Alberto Cerri</t>
  </si>
  <si>
    <t>Ilija Nestorovski</t>
  </si>
  <si>
    <t>Simy</t>
  </si>
  <si>
    <t>Mattia Destro</t>
  </si>
  <si>
    <t>Roberto Insigne</t>
  </si>
  <si>
    <t>Lukas Haraslin</t>
  </si>
  <si>
    <t>Gabriele Moncini</t>
  </si>
  <si>
    <t>Mattia Sprocati</t>
  </si>
  <si>
    <t>Daniele Verde</t>
  </si>
  <si>
    <t>Riccardo Improta</t>
  </si>
  <si>
    <t>Vittorio Parigini</t>
  </si>
  <si>
    <t>Federico Ricci</t>
  </si>
  <si>
    <t>Felipe Vizeu</t>
  </si>
  <si>
    <t>Junior Messias</t>
  </si>
  <si>
    <t>Emmanuel Gyasi</t>
  </si>
  <si>
    <t>Fernando Forestieri</t>
  </si>
  <si>
    <t>M'Bala Nzola</t>
  </si>
  <si>
    <t>Simone Edera</t>
  </si>
  <si>
    <t>Emmanuel Rivière</t>
  </si>
  <si>
    <t>Giuseppe Mastinu</t>
  </si>
  <si>
    <t>1. Liga Italien</t>
  </si>
  <si>
    <t>Filippo Falco</t>
  </si>
  <si>
    <t>Ernesto Torregrossa</t>
  </si>
  <si>
    <t>Mirko Maric</t>
  </si>
  <si>
    <t>Alfredo Donnarumma</t>
  </si>
  <si>
    <t>Federico Di Francesco</t>
  </si>
  <si>
    <t>Mariusz Stepinski</t>
  </si>
  <si>
    <t>Leonardo Mancuso</t>
  </si>
  <si>
    <t>Gennaro Tutino</t>
  </si>
  <si>
    <t>Camillo Ciano</t>
  </si>
  <si>
    <t>Christian Gytkjaer</t>
  </si>
  <si>
    <t>Nikola Ninkovic</t>
  </si>
  <si>
    <t>Andrea La Mantia</t>
  </si>
  <si>
    <t>Luca Vido</t>
  </si>
  <si>
    <t>Jaime Báez</t>
  </si>
  <si>
    <t>Florian Ayé</t>
  </si>
  <si>
    <t>Andrija Novakovich</t>
  </si>
  <si>
    <t>Amato Ciciretti</t>
  </si>
  <si>
    <t>Davide Diaw</t>
  </si>
  <si>
    <t>Riad Bajić</t>
  </si>
  <si>
    <t>Alberto Paloschi</t>
  </si>
  <si>
    <t>Luca Paganini</t>
  </si>
  <si>
    <t>Manuel Pucciarelli</t>
  </si>
  <si>
    <t>Lamin Jallow</t>
  </si>
  <si>
    <t>Ryder Matos</t>
  </si>
  <si>
    <t>Francesco Forte</t>
  </si>
  <si>
    <t>Piotr Parzyszek</t>
  </si>
  <si>
    <t>Stefano Moreo</t>
  </si>
  <si>
    <t>Mattia Aramu</t>
  </si>
  <si>
    <t>Stefano Pettinari</t>
  </si>
  <si>
    <t>Alessandro Capello</t>
  </si>
  <si>
    <t>Marko Jankovic</t>
  </si>
  <si>
    <t>Patrick Ciurria</t>
  </si>
  <si>
    <t>Mattia Finotto</t>
  </si>
  <si>
    <t>Cedric Gondo</t>
  </si>
  <si>
    <t>Cristian Galano</t>
  </si>
  <si>
    <t>Antonino Ragusa</t>
  </si>
  <si>
    <t>Cristiano Lombardi</t>
  </si>
  <si>
    <t>Giuseppe De Luca</t>
  </si>
  <si>
    <t>Simone Palombi</t>
  </si>
  <si>
    <t>Mario Situm</t>
  </si>
  <si>
    <t>Cristian Buonaiuto</t>
  </si>
  <si>
    <t>Samuele Longo</t>
  </si>
  <si>
    <t>Apostolos Vellios</t>
  </si>
  <si>
    <t>Milan Djuric</t>
  </si>
  <si>
    <t>Sebastian Musiolik</t>
  </si>
  <si>
    <t>Luigi Canotto</t>
  </si>
  <si>
    <t>Luca Strizzolo</t>
  </si>
  <si>
    <t>Niccolò Giannetti</t>
  </si>
  <si>
    <t>Stefano Giacomelli</t>
  </si>
  <si>
    <t>Francesco Di Mariano</t>
  </si>
  <si>
    <t>Cosimo Chiricò</t>
  </si>
  <si>
    <t>Hólmbert Aron Fridjónsson</t>
  </si>
  <si>
    <t>Emanuele Cicerelli</t>
  </si>
  <si>
    <t>Mirko Carretta</t>
  </si>
  <si>
    <t>Claudio Morra</t>
  </si>
  <si>
    <t>Alejandro Rodríguez</t>
  </si>
  <si>
    <t>Luca Zamparo</t>
  </si>
  <si>
    <t>Michael Fabbro</t>
  </si>
  <si>
    <t>Nicholas Siega</t>
  </si>
  <si>
    <t>Andrea Nalini</t>
  </si>
  <si>
    <t>Matteo Luigi Brunori</t>
  </si>
  <si>
    <t>Michele Volpe</t>
  </si>
  <si>
    <t>Marco Rosafio</t>
  </si>
  <si>
    <t>Davide Voltan</t>
  </si>
  <si>
    <t>Ettore Gliozzi</t>
  </si>
  <si>
    <t>Roberto Ogunseye</t>
  </si>
  <si>
    <t>Gabriel Lunetta</t>
  </si>
  <si>
    <t>Giuseppe Sibilli</t>
  </si>
  <si>
    <t>Paolo Grillo</t>
  </si>
  <si>
    <t>Óttar Magnús Karlsson</t>
  </si>
  <si>
    <t>Andrea Di Grazia</t>
  </si>
  <si>
    <t>Michele Currarino</t>
  </si>
  <si>
    <t>2. Liga Italien</t>
  </si>
  <si>
    <t>Juan Cruz Kaprof</t>
  </si>
  <si>
    <t>Davide Marsura</t>
  </si>
  <si>
    <t>Simone Corazza</t>
  </si>
  <si>
    <t>Simone Iocolano</t>
  </si>
  <si>
    <t>Giuseppe Panico</t>
  </si>
  <si>
    <t>Sven Braken</t>
  </si>
  <si>
    <t>Murilo</t>
  </si>
  <si>
    <t>Giovanni Terrani</t>
  </si>
  <si>
    <t>Francesco Galuppini</t>
  </si>
  <si>
    <t>Andrea Arrighini</t>
  </si>
  <si>
    <t>Abdou Doumbia</t>
  </si>
  <si>
    <t>Lorenzo Rosseti</t>
  </si>
  <si>
    <t>Gianmarco Zigoni</t>
  </si>
  <si>
    <t>Jacopo Manconi</t>
  </si>
  <si>
    <t>Gianmario Comi</t>
  </si>
  <si>
    <t>Ferdinando Mastroianni</t>
  </si>
  <si>
    <t>Eric Lanini</t>
  </si>
  <si>
    <t>Lorenzo Sorrentino</t>
  </si>
  <si>
    <t>Andrea Magrassi</t>
  </si>
  <si>
    <t>Luca Giudici</t>
  </si>
  <si>
    <t>Marco Frediani</t>
  </si>
  <si>
    <t>Massimiliano Gatto</t>
  </si>
  <si>
    <t>Giammario Piscitella</t>
  </si>
  <si>
    <t>Franco Ferrari</t>
  </si>
  <si>
    <t>Matteo Chinellato</t>
  </si>
  <si>
    <t>Niccolò Gucci</t>
  </si>
  <si>
    <t>Nicola Ciccone</t>
  </si>
  <si>
    <t>Alessandro Gabrielloni</t>
  </si>
  <si>
    <t>Giancarlo Malcore</t>
  </si>
  <si>
    <t>Filippo Moscati</t>
  </si>
  <si>
    <t>Stefano Padovan</t>
  </si>
  <si>
    <t>Giuseppe Giovinco</t>
  </si>
  <si>
    <t>Alessandro De Respinis</t>
  </si>
  <si>
    <t>Filippo Scardina</t>
  </si>
  <si>
    <t>Simone D'Anna</t>
  </si>
  <si>
    <t>Luca Scapuzzi</t>
  </si>
  <si>
    <t>Davide Bariti</t>
  </si>
  <si>
    <t>Gianluca D'Auria</t>
  </si>
  <si>
    <t>Roberto Convitto</t>
  </si>
  <si>
    <t>Doudou Mangni</t>
  </si>
  <si>
    <t>King Udoh</t>
  </si>
  <si>
    <t>Francesco Maio</t>
  </si>
  <si>
    <t>Filippo Di Maira</t>
  </si>
  <si>
    <t>Davide Cais</t>
  </si>
  <si>
    <t>Carmine De Sena</t>
  </si>
  <si>
    <t>Tommy Maistrello</t>
  </si>
  <si>
    <t>Elia Bortoluz</t>
  </si>
  <si>
    <t>Giorgio Siani</t>
  </si>
  <si>
    <t>Filippo Boccardi</t>
  </si>
  <si>
    <t>Elia Galligani</t>
  </si>
  <si>
    <t>Riccardo Moreo</t>
  </si>
  <si>
    <t>Sean Parker</t>
  </si>
  <si>
    <t>Alessio Faella</t>
  </si>
  <si>
    <t>Michele Villanova</t>
  </si>
  <si>
    <t>Jonathan Bitep</t>
  </si>
  <si>
    <t>3. Liga Italien A</t>
  </si>
  <si>
    <t>Marcello Falzerano</t>
  </si>
  <si>
    <t>Tommaso Biasci</t>
  </si>
  <si>
    <t>Leonardo Gatto</t>
  </si>
  <si>
    <t>Francesco Nicastro</t>
  </si>
  <si>
    <t>Alfredo Bifulco</t>
  </si>
  <si>
    <t>Niccolò Belloni</t>
  </si>
  <si>
    <t>Gianluca Turchetta</t>
  </si>
  <si>
    <t>Mattia Bortolussi</t>
  </si>
  <si>
    <t>Manuel Fischnaller</t>
  </si>
  <si>
    <t>Gaetano Monachello</t>
  </si>
  <si>
    <t>Michele Vano</t>
  </si>
  <si>
    <t>Mirco Petrella</t>
  </si>
  <si>
    <t>Guido Gomez</t>
  </si>
  <si>
    <t>Tiziano Tulissi</t>
  </si>
  <si>
    <t>Davis Mensah</t>
  </si>
  <si>
    <t>Simone Ganz</t>
  </si>
  <si>
    <t>Alessandro Piu</t>
  </si>
  <si>
    <t>Francesco Marcheggiani</t>
  </si>
  <si>
    <t>Andrea Bianchimano</t>
  </si>
  <si>
    <t>Davide Di Molfetta</t>
  </si>
  <si>
    <t>Riccardo Barbuti</t>
  </si>
  <si>
    <t>Claudio Santini</t>
  </si>
  <si>
    <t>Jacopo Murano</t>
  </si>
  <si>
    <t>Rocco Costantino</t>
  </si>
  <si>
    <t>Andrea Procaccio</t>
  </si>
  <si>
    <t>Enrico Baldini</t>
  </si>
  <si>
    <t>Vito Leonetti</t>
  </si>
  <si>
    <t>Alessandro Polidori</t>
  </si>
  <si>
    <t>Simone Rosso</t>
  </si>
  <si>
    <t>Gianmarco De Feo</t>
  </si>
  <si>
    <t>Filippo Guccione</t>
  </si>
  <si>
    <t>Simone Magnaghi</t>
  </si>
  <si>
    <t>Samuele Neglia</t>
  </si>
  <si>
    <t>Tommaso Ceccarelli</t>
  </si>
  <si>
    <t>Raphael Odogwu</t>
  </si>
  <si>
    <t>Luca Miracoli</t>
  </si>
  <si>
    <t>Facundo Lescano</t>
  </si>
  <si>
    <t>Andrea Petrucci</t>
  </si>
  <si>
    <t>Emilio Volpicelli</t>
  </si>
  <si>
    <t>Filippo Pittarello</t>
  </si>
  <si>
    <t>Salvatore Caturano</t>
  </si>
  <si>
    <t>Luca Cognigni</t>
  </si>
  <si>
    <t>Simone Rossetti</t>
  </si>
  <si>
    <t>Elio De Silvestro</t>
  </si>
  <si>
    <t>Michael De Marchi</t>
  </si>
  <si>
    <t>Francesco Grandolfo</t>
  </si>
  <si>
    <t>Alberto Spagnoli</t>
  </si>
  <si>
    <t>Antonio Bacio Terracino</t>
  </si>
  <si>
    <t>Riccardo Martignago</t>
  </si>
  <si>
    <t>Marcello Sereni</t>
  </si>
  <si>
    <t>Federico Moretti</t>
  </si>
  <si>
    <t>Simone Russini</t>
  </si>
  <si>
    <t>Giacomo Zecca</t>
  </si>
  <si>
    <t>Simone Raffini</t>
  </si>
  <si>
    <t>Francesco Finocchio</t>
  </si>
  <si>
    <t>Alex Rolfini</t>
  </si>
  <si>
    <t>Vincenzo Ferrara</t>
  </si>
  <si>
    <t>Cristian Carletti</t>
  </si>
  <si>
    <t>Kingsley Boateng</t>
  </si>
  <si>
    <t>Davide Marcandella</t>
  </si>
  <si>
    <t>Manuele Malotti</t>
  </si>
  <si>
    <t>Francesco Serafino</t>
  </si>
  <si>
    <t>Alessio Zecchinato</t>
  </si>
  <si>
    <t>3. Liga Italien B</t>
  </si>
  <si>
    <t>Manuel Marras</t>
  </si>
  <si>
    <t>Filip Raicevic</t>
  </si>
  <si>
    <t>Leonardo Candellone</t>
  </si>
  <si>
    <t>Giuseppe Fella</t>
  </si>
  <si>
    <t>Simone Simeri</t>
  </si>
  <si>
    <t>Jens Naessens</t>
  </si>
  <si>
    <t>Abou Diop</t>
  </si>
  <si>
    <t>Mamadou Kanoute</t>
  </si>
  <si>
    <t>Federico Vázquez</t>
  </si>
  <si>
    <t>Cristian Bunino</t>
  </si>
  <si>
    <t>Alessandro Rossi</t>
  </si>
  <si>
    <t>Alexis Ferrante</t>
  </si>
  <si>
    <t>Anthony Partipilo</t>
  </si>
  <si>
    <t>Nicola Valente</t>
  </si>
  <si>
    <t>Mamadou Tounkara</t>
  </si>
  <si>
    <t>Federico Furlan</t>
  </si>
  <si>
    <t>Eugenio D'Ursi</t>
  </si>
  <si>
    <t>Accursio Bentivegna</t>
  </si>
  <si>
    <t>Alessio Di Massimo</t>
  </si>
  <si>
    <t>Diego Peralta</t>
  </si>
  <si>
    <t>Álvaro Montero</t>
  </si>
  <si>
    <t>Filippo Berardi</t>
  </si>
  <si>
    <t>Emanuele Santaniello</t>
  </si>
  <si>
    <t>Francesco Fedato</t>
  </si>
  <si>
    <t>Gabriele Bernardotto</t>
  </si>
  <si>
    <t>Niccolò Romero</t>
  </si>
  <si>
    <t>Salvatore Sandomenico</t>
  </si>
  <si>
    <t>Iacopo Cernigoi</t>
  </si>
  <si>
    <t>Ernesto Starita</t>
  </si>
  <si>
    <t>Giuliano Alma</t>
  </si>
  <si>
    <t>Michele Emmausso</t>
  </si>
  <si>
    <t>Domenico Santoro</t>
  </si>
  <si>
    <t>Francesco Golfo</t>
  </si>
  <si>
    <t>Lorenzo Pinzauti</t>
  </si>
  <si>
    <t>Pietro Cianci</t>
  </si>
  <si>
    <t>Alessandro Gatto</t>
  </si>
  <si>
    <t>Daniele Rocco</t>
  </si>
  <si>
    <t>Francesco Orlando</t>
  </si>
  <si>
    <t>Ettore Mendicino</t>
  </si>
  <si>
    <t>Francesco Vivacqua</t>
  </si>
  <si>
    <t>Yuri Senesi</t>
  </si>
  <si>
    <t>Alessandro Tascini</t>
  </si>
  <si>
    <t>Francesco Salvemini</t>
  </si>
  <si>
    <t>Francisco Sartore</t>
  </si>
  <si>
    <t>Mattia Persano</t>
  </si>
  <si>
    <t>Giacomo Parigi</t>
  </si>
  <si>
    <t>Luigi Cuppone</t>
  </si>
  <si>
    <t>Simone Dell'Agnello</t>
  </si>
  <si>
    <t>Pierluigi Cappelluzzo</t>
  </si>
  <si>
    <t>Fabio Padulano</t>
  </si>
  <si>
    <t>Salvatore Manfrellotti</t>
  </si>
  <si>
    <t>3. Liga Italien C</t>
  </si>
  <si>
    <t>Antoine Griezmann</t>
  </si>
  <si>
    <t>Eden Hazard</t>
  </si>
  <si>
    <t>Mikel Oyarzabal</t>
  </si>
  <si>
    <t>Ousmane Dembélé</t>
  </si>
  <si>
    <t>Lucas Ocampos</t>
  </si>
  <si>
    <t>Marco Asensio</t>
  </si>
  <si>
    <t>Maxi Gómez</t>
  </si>
  <si>
    <t>Ángel Correa</t>
  </si>
  <si>
    <t>Gerard Moreno</t>
  </si>
  <si>
    <t>Iñaki Williams</t>
  </si>
  <si>
    <t>Yannick Carrasco</t>
  </si>
  <si>
    <t>Paco Alcácer</t>
  </si>
  <si>
    <t>Willian José</t>
  </si>
  <si>
    <t>Suso</t>
  </si>
  <si>
    <t>Thomas Lemar</t>
  </si>
  <si>
    <t>Gonçalo Guedes</t>
  </si>
  <si>
    <t>Portu</t>
  </si>
  <si>
    <t>Loren Morón</t>
  </si>
  <si>
    <t>Santi Mina</t>
  </si>
  <si>
    <t>Iker Muniain</t>
  </si>
  <si>
    <t>Oussama Idrissi</t>
  </si>
  <si>
    <t>Youssef En-Nesyri</t>
  </si>
  <si>
    <t>Luuk de Jong</t>
  </si>
  <si>
    <t>Mariano Díaz</t>
  </si>
  <si>
    <t>Brais Méndez</t>
  </si>
  <si>
    <t>1. Liga Spanien</t>
  </si>
  <si>
    <t>Álex Berenguer</t>
  </si>
  <si>
    <t>Vitolo</t>
  </si>
  <si>
    <t>Kenedy</t>
  </si>
  <si>
    <t>Chimy Ávila</t>
  </si>
  <si>
    <t>Adnan Januzaj</t>
  </si>
  <si>
    <t>Lucas Vázquez</t>
  </si>
  <si>
    <t>Carlos Fernández</t>
  </si>
  <si>
    <t>Darwin Machís</t>
  </si>
  <si>
    <t>Munir El Haddadi</t>
  </si>
  <si>
    <t>Enes Ünal</t>
  </si>
  <si>
    <t>Moi Gómez</t>
  </si>
  <si>
    <t>Ante Budimir</t>
  </si>
  <si>
    <t>Roger Martí</t>
  </si>
  <si>
    <t>Borja Iglesias</t>
  </si>
  <si>
    <t>Antonio Puertas</t>
  </si>
  <si>
    <t>Martin Braithwaite</t>
  </si>
  <si>
    <t>Javi Ontiveros</t>
  </si>
  <si>
    <t>Antonio Sanabria</t>
  </si>
  <si>
    <t>Manu Vallejo</t>
  </si>
  <si>
    <t>Shon Weissman</t>
  </si>
  <si>
    <t>Joselu</t>
  </si>
  <si>
    <t>Cristian Tello</t>
  </si>
  <si>
    <t>Jony</t>
  </si>
  <si>
    <t>Sergi Guardiola</t>
  </si>
  <si>
    <t>Rafa Mir</t>
  </si>
  <si>
    <t>Jonathan Calleri</t>
  </si>
  <si>
    <t>Denis Cheryshev</t>
  </si>
  <si>
    <t>Abdoulay Diaby</t>
  </si>
  <si>
    <t>Asier Villalibre</t>
  </si>
  <si>
    <t>Emiliano Rigoni</t>
  </si>
  <si>
    <t>Jason</t>
  </si>
  <si>
    <t>Yoshinori Muto</t>
  </si>
  <si>
    <t>Juanmi</t>
  </si>
  <si>
    <t>Guido Carrillo</t>
  </si>
  <si>
    <t>Óscar Plano</t>
  </si>
  <si>
    <t>Sandro Ramírez</t>
  </si>
  <si>
    <t>Iñigo Córdoba</t>
  </si>
  <si>
    <t>Deyverson</t>
  </si>
  <si>
    <t>Ibai Gómez</t>
  </si>
  <si>
    <t>Álvaro Giménez</t>
  </si>
  <si>
    <t>Choco Lozano</t>
  </si>
  <si>
    <t>Jota Peleteiro</t>
  </si>
  <si>
    <t>Sergi Enrich</t>
  </si>
  <si>
    <t>Jorge de Frutos</t>
  </si>
  <si>
    <t>Toni Villa</t>
  </si>
  <si>
    <t>Salvi Sánchez</t>
  </si>
  <si>
    <t>Kike García</t>
  </si>
  <si>
    <t>Martín Merquelanz</t>
  </si>
  <si>
    <t>Francisco Portillo</t>
  </si>
  <si>
    <t>Damian Kadzior</t>
  </si>
  <si>
    <t>Edgar Méndez</t>
  </si>
  <si>
    <t>Iván Alejo</t>
  </si>
  <si>
    <t>Luis Rioja</t>
  </si>
  <si>
    <t>Aitor Ruibal</t>
  </si>
  <si>
    <t>Rubén Sobrino</t>
  </si>
  <si>
    <t>John Guidetti</t>
  </si>
  <si>
    <t>Jeison Lucumí</t>
  </si>
  <si>
    <t>Jon Bautista</t>
  </si>
  <si>
    <t>Ivan Saponjic</t>
  </si>
  <si>
    <t>Brandon</t>
  </si>
  <si>
    <t>Waldo Rubio</t>
  </si>
  <si>
    <t>Emre Mor</t>
  </si>
  <si>
    <t>Alberto Perea</t>
  </si>
  <si>
    <t>Filip Malbašić</t>
  </si>
  <si>
    <t>Burgui</t>
  </si>
  <si>
    <t>Dani Raba</t>
  </si>
  <si>
    <t>Lucas Boyé</t>
  </si>
  <si>
    <t>Marcos André</t>
  </si>
  <si>
    <t>Kike Barja</t>
  </si>
  <si>
    <t>Fidel</t>
  </si>
  <si>
    <t>Pablo Hervías</t>
  </si>
  <si>
    <t>Jairo Izquierdo</t>
  </si>
  <si>
    <t>Kenan Kodro</t>
  </si>
  <si>
    <t>Quique González</t>
  </si>
  <si>
    <t>Nano Mesa</t>
  </si>
  <si>
    <t>Raúl de Tomás</t>
  </si>
  <si>
    <t>Adrián Embarba</t>
  </si>
  <si>
    <t>Lei Wu</t>
  </si>
  <si>
    <t>Umar Sadiq</t>
  </si>
  <si>
    <t>Óscar Melendo</t>
  </si>
  <si>
    <t>Matías Vargas</t>
  </si>
  <si>
    <t>José Carlos Lazo</t>
  </si>
  <si>
    <t>Borja Bastón</t>
  </si>
  <si>
    <t>Pietro Iemmello</t>
  </si>
  <si>
    <t>Lago Júnior</t>
  </si>
  <si>
    <t>Gabriel Fernández</t>
  </si>
  <si>
    <t>Álvaro García</t>
  </si>
  <si>
    <t>Kevin Bua</t>
  </si>
  <si>
    <t>José Manuel Arnáiz</t>
  </si>
  <si>
    <t>Víctor Campuzano</t>
  </si>
  <si>
    <t>Amath Ndiaye</t>
  </si>
  <si>
    <t>Álvaro Vadillo</t>
  </si>
  <si>
    <t>Sabin Merino</t>
  </si>
  <si>
    <t>Michael Santos</t>
  </si>
  <si>
    <t>Yacine Qasmi</t>
  </si>
  <si>
    <t>Juan Muñoz</t>
  </si>
  <si>
    <t>Uros Djurdjevic</t>
  </si>
  <si>
    <t>Marc Cardona</t>
  </si>
  <si>
    <t>Aitor García</t>
  </si>
  <si>
    <t>Sergio Araujo</t>
  </si>
  <si>
    <t>Fran Sol</t>
  </si>
  <si>
    <t>Yoel Bárcenas</t>
  </si>
  <si>
    <t>Bebé</t>
  </si>
  <si>
    <t>Gustavo Blanco Leschuk</t>
  </si>
  <si>
    <t>Álex Gallar</t>
  </si>
  <si>
    <t>Murilo de Souza</t>
  </si>
  <si>
    <t>Álex Mula</t>
  </si>
  <si>
    <t>Aleksandar Trajkovski</t>
  </si>
  <si>
    <t>Aboubakary Kanté</t>
  </si>
  <si>
    <t>Jack Harper</t>
  </si>
  <si>
    <t>Curro Sánchez</t>
  </si>
  <si>
    <t>Alfredo Ortuño</t>
  </si>
  <si>
    <t>Rober Ibáñez</t>
  </si>
  <si>
    <t>Marc Gual</t>
  </si>
  <si>
    <t>Mamadou Sylla</t>
  </si>
  <si>
    <t>Alex Alegría</t>
  </si>
  <si>
    <t>Cristian Herrera</t>
  </si>
  <si>
    <t>Roman Zozulya</t>
  </si>
  <si>
    <t>Isi Palazón</t>
  </si>
  <si>
    <t>Haris Vuckic</t>
  </si>
  <si>
    <t>Abdón Prats</t>
  </si>
  <si>
    <t>Juanjo Narváez</t>
  </si>
  <si>
    <t>José Corpas</t>
  </si>
  <si>
    <t>Juan Hernández</t>
  </si>
  <si>
    <t>Álvaro Vázquez</t>
  </si>
  <si>
    <t>Erik Jirka</t>
  </si>
  <si>
    <t>Matías Nahuel</t>
  </si>
  <si>
    <t>Jairo Samperio</t>
  </si>
  <si>
    <t>Enzo Lombardo</t>
  </si>
  <si>
    <t>Carlos Doncel</t>
  </si>
  <si>
    <t>Leonardo Ruiz</t>
  </si>
  <si>
    <t>Álex López</t>
  </si>
  <si>
    <t>Kaxe</t>
  </si>
  <si>
    <t>Rodri</t>
  </si>
  <si>
    <t>Lass Bangoura</t>
  </si>
  <si>
    <t>Marco Sangalli</t>
  </si>
  <si>
    <t>Álvaro Jiménez</t>
  </si>
  <si>
    <t>Nacho Gil</t>
  </si>
  <si>
    <t>Nono</t>
  </si>
  <si>
    <t>Yanis Rahmani</t>
  </si>
  <si>
    <t>Sekou Gassama</t>
  </si>
  <si>
    <t>Jacobo González</t>
  </si>
  <si>
    <t>Gorka Guruzeta</t>
  </si>
  <si>
    <t>Dani Ojeda</t>
  </si>
  <si>
    <t>Pinchi</t>
  </si>
  <si>
    <t>Benito Ramírez</t>
  </si>
  <si>
    <t>Giorgi Papunashvili</t>
  </si>
  <si>
    <t>Emmanuel Apeh</t>
  </si>
  <si>
    <t>Dani Romera</t>
  </si>
  <si>
    <t>Ander Vitoria</t>
  </si>
  <si>
    <t>Elady Zorrilla</t>
  </si>
  <si>
    <t>Ernesto Gómez</t>
  </si>
  <si>
    <t>Pablo Valcarce</t>
  </si>
  <si>
    <t>Caye Quintana</t>
  </si>
  <si>
    <t>Samuel Obeng</t>
  </si>
  <si>
    <t>Simón Moreno</t>
  </si>
  <si>
    <t>Cristian Cedrés</t>
  </si>
  <si>
    <t>Berto Cayarga</t>
  </si>
  <si>
    <t>Juanto Ortuño</t>
  </si>
  <si>
    <t>Moussa Sidibé</t>
  </si>
  <si>
    <t>Jorge Fernández</t>
  </si>
  <si>
    <t>Mario Barco</t>
  </si>
  <si>
    <t>Javier Avilés</t>
  </si>
  <si>
    <t>Pejiño</t>
  </si>
  <si>
    <t>Jordi Sánchez</t>
  </si>
  <si>
    <t>Víctor García</t>
  </si>
  <si>
    <t>Edu Espiau</t>
  </si>
  <si>
    <t>José Ángel Carrillo</t>
  </si>
  <si>
    <t>Rubén Díez</t>
  </si>
  <si>
    <t>Viti Rozada</t>
  </si>
  <si>
    <t>Iban Salvador</t>
  </si>
  <si>
    <t>Liberto Beltrán</t>
  </si>
  <si>
    <t>David Cubillas</t>
  </si>
  <si>
    <t>Roni</t>
  </si>
  <si>
    <t>2. Liga Spanien</t>
  </si>
  <si>
    <t>Neymar</t>
  </si>
  <si>
    <t>Mauro Icardi</t>
  </si>
  <si>
    <t>Memphis Depay</t>
  </si>
  <si>
    <t>Moussa Dembélé</t>
  </si>
  <si>
    <t>Wissam Ben Yedder</t>
  </si>
  <si>
    <t>Florian Thauvin</t>
  </si>
  <si>
    <t>Kevin Volland</t>
  </si>
  <si>
    <t>Pablo Sarabia</t>
  </si>
  <si>
    <t>Kasper Dolberg</t>
  </si>
  <si>
    <t>Gelson Martins</t>
  </si>
  <si>
    <t>Jonathan Bamba</t>
  </si>
  <si>
    <t>Serhou Guirassy</t>
  </si>
  <si>
    <t>Andy Delort</t>
  </si>
  <si>
    <t>Karl Toko Ekambi</t>
  </si>
  <si>
    <t>Denis Bouanga</t>
  </si>
  <si>
    <t>M'Baye Niang</t>
  </si>
  <si>
    <t>Darío Benedetto</t>
  </si>
  <si>
    <t>Habib Diallo</t>
  </si>
  <si>
    <t>Martin Terrier</t>
  </si>
  <si>
    <t>Maxwel Cornet</t>
  </si>
  <si>
    <t>Gaëtan Laborde</t>
  </si>
  <si>
    <t>Rony Lopes</t>
  </si>
  <si>
    <t>Adrian Grbic</t>
  </si>
  <si>
    <t>Boulaye Dia</t>
  </si>
  <si>
    <t>Luiz Araújo</t>
  </si>
  <si>
    <t>Sofiane Boufal</t>
  </si>
  <si>
    <t>Rémi Oudin</t>
  </si>
  <si>
    <t>Moses Simon</t>
  </si>
  <si>
    <t>Irvin Cardona</t>
  </si>
  <si>
    <t>Samuel Kalu</t>
  </si>
  <si>
    <t>Ludovic Ajorque</t>
  </si>
  <si>
    <t>Steve Mounié</t>
  </si>
  <si>
    <t>Tino Kadewere</t>
  </si>
  <si>
    <t>Stevan Jovetic</t>
  </si>
  <si>
    <t>Henry Onyekuru</t>
  </si>
  <si>
    <t>Stéphane Bahoken</t>
  </si>
  <si>
    <t>Jean-Kévin Augustin</t>
  </si>
  <si>
    <t>Romain Del Castillo</t>
  </si>
  <si>
    <t>Wahbi Khazri</t>
  </si>
  <si>
    <t>Roger Assalé</t>
  </si>
  <si>
    <t>Nicolas de Préville</t>
  </si>
  <si>
    <t>Nemanja Radonjic</t>
  </si>
  <si>
    <t>Flavien Tait</t>
  </si>
  <si>
    <t>Adrien Hunou</t>
  </si>
  <si>
    <t>Arbër Zeneli</t>
  </si>
  <si>
    <t>Yoane Wissa</t>
  </si>
  <si>
    <t>Opa Nguette</t>
  </si>
  <si>
    <t>Valère Germain</t>
  </si>
  <si>
    <t>Rachid Alioui</t>
  </si>
  <si>
    <t>Anthony Limbombe</t>
  </si>
  <si>
    <t>Sada Thioub</t>
  </si>
  <si>
    <t>Mama Baldé</t>
  </si>
  <si>
    <t>Vagner</t>
  </si>
  <si>
    <t>Renaud Emond</t>
  </si>
  <si>
    <t>Kalifa Coulibaly</t>
  </si>
  <si>
    <t>Lebo Mothiba</t>
  </si>
  <si>
    <t>Pierre-Yves Hamel</t>
  </si>
  <si>
    <t>Samuel Grandsir</t>
  </si>
  <si>
    <t>Marcus Coco</t>
  </si>
  <si>
    <t>Jesé</t>
  </si>
  <si>
    <t>Moussa Koné</t>
  </si>
  <si>
    <t>Ui-jo Hwang</t>
  </si>
  <si>
    <t>Majeed Waris</t>
  </si>
  <si>
    <t>Loïs Diony</t>
  </si>
  <si>
    <t>Farid Boulaya</t>
  </si>
  <si>
    <t>Thierry Ambrose</t>
  </si>
  <si>
    <t>Anastasios Donis</t>
  </si>
  <si>
    <t>Moussa Doumbia</t>
  </si>
  <si>
    <t>Abdoul Kader Bamba</t>
  </si>
  <si>
    <t>Heriberto Tavares</t>
  </si>
  <si>
    <t>Farid El Melali</t>
  </si>
  <si>
    <t>Kévin Zohi</t>
  </si>
  <si>
    <t>Corentin Jean</t>
  </si>
  <si>
    <t>Umut Bozok</t>
  </si>
  <si>
    <t>Mehdi Chahiri</t>
  </si>
  <si>
    <t>Florian Sotoca</t>
  </si>
  <si>
    <t>Idriss Saadi</t>
  </si>
  <si>
    <t>Thomas Touré</t>
  </si>
  <si>
    <t>Clément Depres</t>
  </si>
  <si>
    <t>Keagan Dolly</t>
  </si>
  <si>
    <t>Simon Banza</t>
  </si>
  <si>
    <t>Jimmy Cabot</t>
  </si>
  <si>
    <t>Karim Aribi</t>
  </si>
  <si>
    <t>Jean-Philippe Krasso</t>
  </si>
  <si>
    <t>Il-lok Yun</t>
  </si>
  <si>
    <t>Cyrille Bayala</t>
  </si>
  <si>
    <t>Petar Skuletic</t>
  </si>
  <si>
    <t>1. Liga Frankreich</t>
  </si>
  <si>
    <t>Wesley Saïd</t>
  </si>
  <si>
    <t>Moussa Konaté</t>
  </si>
  <si>
    <t>Stiven Mendoza</t>
  </si>
  <si>
    <t>Efthymios Koulouris</t>
  </si>
  <si>
    <t>Juan Ferney Otero</t>
  </si>
  <si>
    <t>Ibrahim Sissoko</t>
  </si>
  <si>
    <t>Alexandre Mendy</t>
  </si>
  <si>
    <t>Chadrac Akolo</t>
  </si>
  <si>
    <t>Firmin Mubele</t>
  </si>
  <si>
    <t>Baptiste Guillaume</t>
  </si>
  <si>
    <t>Hyun-jun Suk</t>
  </si>
  <si>
    <t>Yannick Gomis</t>
  </si>
  <si>
    <t>Gaëtan Robail</t>
  </si>
  <si>
    <t>Ronny Rodelin</t>
  </si>
  <si>
    <t>Yeni N'Gbakoto</t>
  </si>
  <si>
    <t>Benjamin Jeannot</t>
  </si>
  <si>
    <t>Yacine Bammou</t>
  </si>
  <si>
    <t>Alimami Gory</t>
  </si>
  <si>
    <t>Jamal Thiaré</t>
  </si>
  <si>
    <t>Ugo Bonnet</t>
  </si>
  <si>
    <t>Bevic Moussiti-Oko</t>
  </si>
  <si>
    <t>Frantzdy Pierrot</t>
  </si>
  <si>
    <t>Adama Niane</t>
  </si>
  <si>
    <t>Mickaël Le Bihan</t>
  </si>
  <si>
    <t>David Henen</t>
  </si>
  <si>
    <t>Chris Bedia</t>
  </si>
  <si>
    <t>Gauthier Hein</t>
  </si>
  <si>
    <t>Yanis Merdji</t>
  </si>
  <si>
    <t>Paul-Georges Ntep</t>
  </si>
  <si>
    <t>Malaly Dembélé</t>
  </si>
  <si>
    <t>Alexis Gonçalves Pereira</t>
  </si>
  <si>
    <t>Julien López</t>
  </si>
  <si>
    <t>Ebenezer Assifuah</t>
  </si>
  <si>
    <t>Vakoun Issouf Bayo</t>
  </si>
  <si>
    <t>Jordan Tell</t>
  </si>
  <si>
    <t>Dorian Bertrand</t>
  </si>
  <si>
    <t>Luka Susnjara</t>
  </si>
  <si>
    <t>Arsène Elogo</t>
  </si>
  <si>
    <t>Willy Semedo</t>
  </si>
  <si>
    <t>Cheick Diarra</t>
  </si>
  <si>
    <t>Kévin Rocheteau</t>
  </si>
  <si>
    <t>Achille Anani</t>
  </si>
  <si>
    <t>Santy Ngom</t>
  </si>
  <si>
    <t>Joris Correa</t>
  </si>
  <si>
    <t>Jim Allevinah</t>
  </si>
  <si>
    <t>Pape Sané</t>
  </si>
  <si>
    <t>Vlatko Stojanovski</t>
  </si>
  <si>
    <t>Quentin Cornette</t>
  </si>
  <si>
    <t>Alan Dzabana</t>
  </si>
  <si>
    <t>Hervé Bazile</t>
  </si>
  <si>
    <t>Dylan Saint-Louis</t>
  </si>
  <si>
    <t>Gilles Sunu</t>
  </si>
  <si>
    <t>Pape Ibnou Ba</t>
  </si>
  <si>
    <t>David Gomis</t>
  </si>
  <si>
    <t>Jorris Romil</t>
  </si>
  <si>
    <t>Steve Shamal</t>
  </si>
  <si>
    <t>Yannick Mamilonne</t>
  </si>
  <si>
    <t>Pape Meissa Ba</t>
  </si>
  <si>
    <t>Gaëtan Laura</t>
  </si>
  <si>
    <t>Mamadou Diallo</t>
  </si>
  <si>
    <t>Rhys Healey</t>
  </si>
  <si>
    <t>Yankuba Jarju</t>
  </si>
  <si>
    <t>Xiaoxuan Ji</t>
  </si>
  <si>
    <t>Joseph Mendes</t>
  </si>
  <si>
    <t>Boris Mathis</t>
  </si>
  <si>
    <t>Idrissa Ba</t>
  </si>
  <si>
    <t>Guillaume Bosca</t>
  </si>
  <si>
    <t>Daouda Gueye</t>
  </si>
  <si>
    <t>Mickaël Biron</t>
  </si>
  <si>
    <t>2. Liga Frankreich</t>
  </si>
  <si>
    <t>Manoubi Haddad</t>
  </si>
  <si>
    <t>Julien Bègue</t>
  </si>
  <si>
    <t>Alexis Busin</t>
  </si>
  <si>
    <t>Julio Donisa</t>
  </si>
  <si>
    <t>Oumare Tounkara</t>
  </si>
  <si>
    <t>Benjamin Santelli</t>
  </si>
  <si>
    <t>Hicham Benkaid</t>
  </si>
  <si>
    <t>Adrian Dabasse</t>
  </si>
  <si>
    <t>Dorian Caddy</t>
  </si>
  <si>
    <t>Andrew Jung</t>
  </si>
  <si>
    <t>Romain Montiel</t>
  </si>
  <si>
    <t>Edwin Maanane</t>
  </si>
  <si>
    <t>Valentin Lavigne</t>
  </si>
  <si>
    <t>Lamine Ndao</t>
  </si>
  <si>
    <t>Nathan Bizet</t>
  </si>
  <si>
    <t>Arnold Garita</t>
  </si>
  <si>
    <t>Souleymane Sawadogo</t>
  </si>
  <si>
    <t>Thomas Robinet</t>
  </si>
  <si>
    <t>Yohan Brun</t>
  </si>
  <si>
    <t>Jonathan Rivas-Marouani</t>
  </si>
  <si>
    <t>Charly Dutournier</t>
  </si>
  <si>
    <t>Zana Allée</t>
  </si>
  <si>
    <t>Ahmed Mogni</t>
  </si>
  <si>
    <t>Bachibou Koita</t>
  </si>
  <si>
    <t>Mour Paye</t>
  </si>
  <si>
    <t>Kamel Chergui</t>
  </si>
  <si>
    <t>Fahd El Khoumisti</t>
  </si>
  <si>
    <t>Mohamed Guilavogui</t>
  </si>
  <si>
    <t>Nadjib Baouia</t>
  </si>
  <si>
    <t>Romain Spano</t>
  </si>
  <si>
    <t>Mayron de Almeida</t>
  </si>
  <si>
    <t>Ibrahim Sangaré</t>
  </si>
  <si>
    <t>Karim Coulibaly</t>
  </si>
  <si>
    <t>Béni N'Kololo</t>
  </si>
  <si>
    <t>Kevin Schur</t>
  </si>
  <si>
    <t>Chadrack Lukombe</t>
  </si>
  <si>
    <t>Carnejy Antoine</t>
  </si>
  <si>
    <t>Désiré Segbe Azankpo</t>
  </si>
  <si>
    <t>Ottman Dadoune</t>
  </si>
  <si>
    <t>Terence Makengo</t>
  </si>
  <si>
    <t>Marwane Elaz</t>
  </si>
  <si>
    <t>Omar Wade</t>
  </si>
  <si>
    <t>Kévin Farade</t>
  </si>
  <si>
    <t>Julien Farnabe</t>
  </si>
  <si>
    <t>Amadou Konaté</t>
  </si>
  <si>
    <t>Anderson Banvo</t>
  </si>
  <si>
    <t>3. Liga Frankreich</t>
  </si>
  <si>
    <t>Yassine Labhiri</t>
  </si>
  <si>
    <t>Arnold Lemb</t>
  </si>
  <si>
    <t>Thibault Rambaud</t>
  </si>
  <si>
    <t>Zout</t>
  </si>
  <si>
    <t>Marvin Géran</t>
  </si>
  <si>
    <t>William Gros</t>
  </si>
  <si>
    <t>Maxime Fleury</t>
  </si>
  <si>
    <t>John Junior Nkomb Nkomb</t>
  </si>
  <si>
    <t>Jérémi Kimmakon</t>
  </si>
  <si>
    <t>4. Liga Frankreich A</t>
  </si>
  <si>
    <t>Karim Achahbar</t>
  </si>
  <si>
    <t>Zoumana Koné</t>
  </si>
  <si>
    <t>Marco Rosenfelder</t>
  </si>
  <si>
    <t>Alexandre Ramalingom</t>
  </si>
  <si>
    <t>Bryan Constant</t>
  </si>
  <si>
    <t>William Sea</t>
  </si>
  <si>
    <t>Olivier Ebuya</t>
  </si>
  <si>
    <t>Gaëtan Fallempin</t>
  </si>
  <si>
    <t>Damba Naby</t>
  </si>
  <si>
    <t>Louckmane Ouedraogo</t>
  </si>
  <si>
    <t>Sofiane Bekkouche</t>
  </si>
  <si>
    <t>Noam Merabti</t>
  </si>
  <si>
    <t>Falou Samb</t>
  </si>
  <si>
    <t>Ismail Haddou</t>
  </si>
  <si>
    <t>4. Liga Frankreich B</t>
  </si>
  <si>
    <t>Mehdi Fennouche</t>
  </si>
  <si>
    <t>Yuri</t>
  </si>
  <si>
    <t>Jérémy Bekhechi</t>
  </si>
  <si>
    <t>Jackson Mendes</t>
  </si>
  <si>
    <t>Ali Touncara</t>
  </si>
  <si>
    <t>Abdoul Diawara</t>
  </si>
  <si>
    <t>Makan Macalou</t>
  </si>
  <si>
    <t>Alexandre Koré</t>
  </si>
  <si>
    <t>Gaoussou Sackho</t>
  </si>
  <si>
    <t>Sekou Baradji</t>
  </si>
  <si>
    <t>Mehdi Nagui</t>
  </si>
  <si>
    <t>Jean-Michel Orsattoni</t>
  </si>
  <si>
    <t>Antony Ranieri</t>
  </si>
  <si>
    <t>Hugo Roussey</t>
  </si>
  <si>
    <t>Salim Laassami</t>
  </si>
  <si>
    <t>Khélis Mahdar</t>
  </si>
  <si>
    <t>4. Liga Frankreich C</t>
  </si>
  <si>
    <t>Dominique Pandor</t>
  </si>
  <si>
    <t>Alexy Bosetti</t>
  </si>
  <si>
    <t>Anthony Schuster</t>
  </si>
  <si>
    <t>Quentin N'Gakoutou</t>
  </si>
  <si>
    <t>Cédric Goncalves</t>
  </si>
  <si>
    <t>Ahmed Soukouna</t>
  </si>
  <si>
    <t>Exaucé Ngassaki</t>
  </si>
  <si>
    <t>Yoan Pivaty</t>
  </si>
  <si>
    <t>Malick Seck</t>
  </si>
  <si>
    <t>Franck Betra</t>
  </si>
  <si>
    <t>Davel Mayela</t>
  </si>
  <si>
    <t>Claude Koutob</t>
  </si>
  <si>
    <t>Fodé Guirassy</t>
  </si>
  <si>
    <t>Jordi Pellure</t>
  </si>
  <si>
    <t>4. Liga Frankreich D</t>
  </si>
  <si>
    <t>Serge Gnabry</t>
  </si>
  <si>
    <t>Leroy Sané</t>
  </si>
  <si>
    <t>Kingsley Coman</t>
  </si>
  <si>
    <t>Marcel Sabitzer</t>
  </si>
  <si>
    <t>Marcus Thuram</t>
  </si>
  <si>
    <t>Thorgan Hazard</t>
  </si>
  <si>
    <t>Alassane Plea</t>
  </si>
  <si>
    <t>Wout Weghorst</t>
  </si>
  <si>
    <t>Leon Bailey</t>
  </si>
  <si>
    <t>Andrej Kramaric</t>
  </si>
  <si>
    <t>Yussuf Poulsen</t>
  </si>
  <si>
    <t>Patrik Schick</t>
  </si>
  <si>
    <t>André Silva</t>
  </si>
  <si>
    <t>Milot Rashica</t>
  </si>
  <si>
    <t>Krzysztof Piatek</t>
  </si>
  <si>
    <t>Alexander Sörloth</t>
  </si>
  <si>
    <t>Douglas Costa</t>
  </si>
  <si>
    <t>Dodi Lukebakio</t>
  </si>
  <si>
    <t>Emil Forsberg</t>
  </si>
  <si>
    <t>Breel Embolo</t>
  </si>
  <si>
    <t>Jean-Philippe Mateta</t>
  </si>
  <si>
    <t>Hee-chan Hwang</t>
  </si>
  <si>
    <t>Robert Skov</t>
  </si>
  <si>
    <t>Lucas Alario</t>
  </si>
  <si>
    <t>Karim Bellarabi</t>
  </si>
  <si>
    <t>Jhon Córdoba</t>
  </si>
  <si>
    <t>Maximilian Philipp</t>
  </si>
  <si>
    <t>Robin Quaison</t>
  </si>
  <si>
    <t>Florian Niederlechner</t>
  </si>
  <si>
    <t>Gonçalo Paciência</t>
  </si>
  <si>
    <t>Munas Dabbur</t>
  </si>
  <si>
    <t>Ihlas Bebou</t>
  </si>
  <si>
    <t>Benito Raman</t>
  </si>
  <si>
    <t>Ishak Belfodil</t>
  </si>
  <si>
    <t>Mark Uth</t>
  </si>
  <si>
    <t>Sebastian Andersson</t>
  </si>
  <si>
    <t>Daniel Ginczek</t>
  </si>
  <si>
    <t>Marius Wolf</t>
  </si>
  <si>
    <t>Vincenzo Grifo</t>
  </si>
  <si>
    <t>Patrick Herrmann</t>
  </si>
  <si>
    <t>Admir Mehmedi</t>
  </si>
  <si>
    <t>Amin Younes</t>
  </si>
  <si>
    <t>Davie Selke</t>
  </si>
  <si>
    <t>Michael Gregoritsch</t>
  </si>
  <si>
    <t>Renato Steffen</t>
  </si>
  <si>
    <t>Florian Kainz</t>
  </si>
  <si>
    <t>Sargis Adamyan</t>
  </si>
  <si>
    <t>Lucas Höler</t>
  </si>
  <si>
    <t>Karim Onisiwo</t>
  </si>
  <si>
    <t>João Victor</t>
  </si>
  <si>
    <t>Niclas Füllkrug</t>
  </si>
  <si>
    <t>Roland Sallai</t>
  </si>
  <si>
    <t>Taiwo Awoniyi</t>
  </si>
  <si>
    <t>Marius Bülter</t>
  </si>
  <si>
    <t>Yuya Osako</t>
  </si>
  <si>
    <t>Marcus Ingvartsen</t>
  </si>
  <si>
    <t>Chang-hoon Kwon</t>
  </si>
  <si>
    <t>Andreas Voglsammer</t>
  </si>
  <si>
    <t>Sasa Kalajdzic</t>
  </si>
  <si>
    <t>Joel Pohjanpalo</t>
  </si>
  <si>
    <t>Felix Klaus</t>
  </si>
  <si>
    <t>Klauss</t>
  </si>
  <si>
    <t>Steven Skrzybski</t>
  </si>
  <si>
    <t>Sergio Córdova</t>
  </si>
  <si>
    <t>Mathew Leckie</t>
  </si>
  <si>
    <t>Noah Sarenren Bazee</t>
  </si>
  <si>
    <t>Anthony Ujah</t>
  </si>
  <si>
    <t>Cedric Teuchert</t>
  </si>
  <si>
    <t>Dong-won Ji</t>
  </si>
  <si>
    <t>André Hahn</t>
  </si>
  <si>
    <t>Sheraldo Becker</t>
  </si>
  <si>
    <t>Christian Gebauer</t>
  </si>
  <si>
    <t>Akaki Gogia</t>
  </si>
  <si>
    <t>Hamadi Al Ghaddioui</t>
  </si>
  <si>
    <t>Cebio Soukou</t>
  </si>
  <si>
    <t>1. Liga Deutschland</t>
  </si>
  <si>
    <t>Kenan Karaman</t>
  </si>
  <si>
    <t>Dawid Kownacki</t>
  </si>
  <si>
    <t>Sonny Kittel</t>
  </si>
  <si>
    <t>Marvin Ducksch</t>
  </si>
  <si>
    <t>Silvère Ganvoula</t>
  </si>
  <si>
    <t>Patrick Twumasi</t>
  </si>
  <si>
    <t>Kristoffer Peterson</t>
  </si>
  <si>
    <t>Christopher Antwi-Adjei</t>
  </si>
  <si>
    <t>Kingsley Schindler</t>
  </si>
  <si>
    <t>Streli Mamba</t>
  </si>
  <si>
    <t>Nikola Dovedan</t>
  </si>
  <si>
    <t>Serdar Dursun</t>
  </si>
  <si>
    <t>Philipp Hofmann</t>
  </si>
  <si>
    <t>Kai Pröger</t>
  </si>
  <si>
    <t>Lukas Hinterseer</t>
  </si>
  <si>
    <t>Gerrit Holtmann</t>
  </si>
  <si>
    <t>Virgil Misidjan</t>
  </si>
  <si>
    <t>Branimir Hrgota</t>
  </si>
  <si>
    <t>Hendrik Weydandt</t>
  </si>
  <si>
    <t>Sebastian Stolze</t>
  </si>
  <si>
    <t>Suleiman Abdullahi</t>
  </si>
  <si>
    <t>Danny Blum</t>
  </si>
  <si>
    <t>Dennis Srbeny</t>
  </si>
  <si>
    <t>Emmanuel Iyoha</t>
  </si>
  <si>
    <t>Brandon Borrello</t>
  </si>
  <si>
    <t>Sven Michel</t>
  </si>
  <si>
    <t>Kevin Behrens</t>
  </si>
  <si>
    <t>Pascal Köpke</t>
  </si>
  <si>
    <t>Khaled Narey</t>
  </si>
  <si>
    <t>Alexander Esswein</t>
  </si>
  <si>
    <t>Sebastian Kerk</t>
  </si>
  <si>
    <t>Florian Pick</t>
  </si>
  <si>
    <t>Marco Terrazzino</t>
  </si>
  <si>
    <t>Pascal Testroet</t>
  </si>
  <si>
    <t>Ben Zolinski</t>
  </si>
  <si>
    <t>Joshua Mees</t>
  </si>
  <si>
    <t>Havard Nielsen</t>
  </si>
  <si>
    <t>Fabian Schleusener</t>
  </si>
  <si>
    <t>Robert Leipertz</t>
  </si>
  <si>
    <t>Adam Zrelak</t>
  </si>
  <si>
    <t>Jann George</t>
  </si>
  <si>
    <t>David Atanga</t>
  </si>
  <si>
    <t>Ryo Miyaichi</t>
  </si>
  <si>
    <t>Daniel-Kofi Kyereh</t>
  </si>
  <si>
    <t>Bobby Wood</t>
  </si>
  <si>
    <t>Florian Flecker</t>
  </si>
  <si>
    <t>Mathias Honsak</t>
  </si>
  <si>
    <t>Simon Zoller</t>
  </si>
  <si>
    <t>Tom Weilandt</t>
  </si>
  <si>
    <t>Christian Kühlwetter</t>
  </si>
  <si>
    <t>Simon Makienok</t>
  </si>
  <si>
    <t>Babacar Gueye</t>
  </si>
  <si>
    <t>Denis Thomalla</t>
  </si>
  <si>
    <t>Julius Biada</t>
  </si>
  <si>
    <t>Federico Palacios</t>
  </si>
  <si>
    <t>Fabio Kaufmann</t>
  </si>
  <si>
    <t>Soma Novothny</t>
  </si>
  <si>
    <t>Keanu Staude</t>
  </si>
  <si>
    <t>Philipp Ochs</t>
  </si>
  <si>
    <t>Erik Wekesser</t>
  </si>
  <si>
    <t>Tim Skarke</t>
  </si>
  <si>
    <t>Boris Tashchy</t>
  </si>
  <si>
    <t>Patrick Schmidt</t>
  </si>
  <si>
    <t>Felix Lohkemper</t>
  </si>
  <si>
    <t>Merveille Biankadi</t>
  </si>
  <si>
    <t>Milos Pantovic</t>
  </si>
  <si>
    <t>Emil Berggreen</t>
  </si>
  <si>
    <t>Maximilian Thiel</t>
  </si>
  <si>
    <t>Erich Berko</t>
  </si>
  <si>
    <t>Valmir Sulejmani</t>
  </si>
  <si>
    <t>Charalampos Makridis</t>
  </si>
  <si>
    <t>Marco Djuricin</t>
  </si>
  <si>
    <t>Aaron Seydel</t>
  </si>
  <si>
    <t>Felix Platte</t>
  </si>
  <si>
    <t>Benjamin Girth</t>
  </si>
  <si>
    <t>Philipp Zulechner</t>
  </si>
  <si>
    <t>Andreas Albers</t>
  </si>
  <si>
    <t>Kyoung-rok Choi</t>
  </si>
  <si>
    <t>Marcel Bär</t>
  </si>
  <si>
    <t>Jan-Marc Schneider</t>
  </si>
  <si>
    <t>Braydon Manu</t>
  </si>
  <si>
    <t>Finn Porath</t>
  </si>
  <si>
    <t>Stefan Schimmer</t>
  </si>
  <si>
    <t>Tarsis Bonga</t>
  </si>
  <si>
    <t>Dominic Baumann</t>
  </si>
  <si>
    <t>André Becker</t>
  </si>
  <si>
    <t>Nico Granatowski</t>
  </si>
  <si>
    <t>Prince Osei Owusu</t>
  </si>
  <si>
    <t>Florian Heister</t>
  </si>
  <si>
    <t>Leandro Putaro</t>
  </si>
  <si>
    <t>Albion Vrenezi</t>
  </si>
  <si>
    <t>Manuel Schwenk</t>
  </si>
  <si>
    <t>Nicolas Wähling</t>
  </si>
  <si>
    <t>Saliou Sané</t>
  </si>
  <si>
    <t>Johannes Dörfler</t>
  </si>
  <si>
    <t>Thorsten Röcher</t>
  </si>
  <si>
    <t>Dennis Eckert Ayensa</t>
  </si>
  <si>
    <t>Terrence Boyd</t>
  </si>
  <si>
    <t>Kenny Prince Redondo</t>
  </si>
  <si>
    <t>Florian Kath</t>
  </si>
  <si>
    <t>Vincent Vermeij</t>
  </si>
  <si>
    <t>Tom Boere</t>
  </si>
  <si>
    <t>Marvin Pourié</t>
  </si>
  <si>
    <t>Johannes Wurtz</t>
  </si>
  <si>
    <t>Panagiotis Vlachodimos</t>
  </si>
  <si>
    <t>Stefan Lex</t>
  </si>
  <si>
    <t>Pascal Breier</t>
  </si>
  <si>
    <t>Pascal Sohm</t>
  </si>
  <si>
    <t>Osayamen Osawe</t>
  </si>
  <si>
    <t>Sören Bertram</t>
  </si>
  <si>
    <t>Elias Huth</t>
  </si>
  <si>
    <t>Maximilian Beister</t>
  </si>
  <si>
    <t>Daniel Hanslik</t>
  </si>
  <si>
    <t>Phillip Tietz</t>
  </si>
  <si>
    <t>Timmy Thiele</t>
  </si>
  <si>
    <t>Lucas Röser</t>
  </si>
  <si>
    <t>Ahmet Engin</t>
  </si>
  <si>
    <t>Caniggia Elva</t>
  </si>
  <si>
    <t>Heinz Mörschel</t>
  </si>
  <si>
    <t>Marius Kleinsorge</t>
  </si>
  <si>
    <t>Sebastian Jacob</t>
  </si>
  <si>
    <t>Michael Seaton</t>
  </si>
  <si>
    <t>Steven Lewerenz</t>
  </si>
  <si>
    <t>Daniele Gabriele</t>
  </si>
  <si>
    <t>Hendrick Zuck</t>
  </si>
  <si>
    <t>Leroy-Jacques Mickels</t>
  </si>
  <si>
    <t>Manuel Farrona Pulido</t>
  </si>
  <si>
    <t>Maximilian Wolfram</t>
  </si>
  <si>
    <t>Adriano Grimaldi</t>
  </si>
  <si>
    <t>Simon Handle</t>
  </si>
  <si>
    <t>Julian-Maurice Derstroff</t>
  </si>
  <si>
    <t>Maurice Deville</t>
  </si>
  <si>
    <t>Maurice Litka</t>
  </si>
  <si>
    <t>Felix Schröter</t>
  </si>
  <si>
    <t>Orhan Ademi</t>
  </si>
  <si>
    <t>Petar Sliskovic</t>
  </si>
  <si>
    <t>René Guder</t>
  </si>
  <si>
    <t>Luca Marseiler</t>
  </si>
  <si>
    <t>Boubacar Barry</t>
  </si>
  <si>
    <t>Christoph Hemlein</t>
  </si>
  <si>
    <t>Joseph Boyamba</t>
  </si>
  <si>
    <t>Gillian Jurcher</t>
  </si>
  <si>
    <t>Kevin Holzweiler</t>
  </si>
  <si>
    <t>Sercan Sararer</t>
  </si>
  <si>
    <t>Julius Düker</t>
  </si>
  <si>
    <t>Markus Mendler</t>
  </si>
  <si>
    <t>Rafael Garcia</t>
  </si>
  <si>
    <t>Lucas Cueto</t>
  </si>
  <si>
    <t>Daniel Steininger</t>
  </si>
  <si>
    <t>Michael Eberwein</t>
  </si>
  <si>
    <t>Gerrit Wegkamp</t>
  </si>
  <si>
    <t>Aygün Yildirim</t>
  </si>
  <si>
    <t>Lukas Spalvis</t>
  </si>
  <si>
    <t>Dejan Bozic</t>
  </si>
  <si>
    <t>Mike Feigenspan</t>
  </si>
  <si>
    <t>Patrick Hasenhüttl</t>
  </si>
  <si>
    <t>Lukas Scepanik</t>
  </si>
  <si>
    <t>Pascal Steinwender</t>
  </si>
  <si>
    <t>Hilal El-Helwe</t>
  </si>
  <si>
    <t>Sirlord Conteh</t>
  </si>
  <si>
    <t>Dominik Martinovic</t>
  </si>
  <si>
    <t>Soufian Benyamina</t>
  </si>
  <si>
    <t>Patrick Hobsch</t>
  </si>
  <si>
    <t>Patrick Schikowski</t>
  </si>
  <si>
    <t>Arnold Budimbu</t>
  </si>
  <si>
    <t>Kai Brünker</t>
  </si>
  <si>
    <t>Furkan Kircicek</t>
  </si>
  <si>
    <t>Selim Gündüz</t>
  </si>
  <si>
    <t>Maximilian Krauß</t>
  </si>
  <si>
    <t>Elsamed Ramaj</t>
  </si>
  <si>
    <t>Nicolas Hebisch</t>
  </si>
  <si>
    <t>Nico Hecker</t>
  </si>
  <si>
    <t>2. Liga Deutschland</t>
  </si>
  <si>
    <t>3. Liga Deutschland</t>
  </si>
  <si>
    <t>Yannik Jaeschke</t>
  </si>
  <si>
    <t>Laurynas Kulikas</t>
  </si>
  <si>
    <t>Maik Lukowicz</t>
  </si>
  <si>
    <t>Emre Yesilova</t>
  </si>
  <si>
    <t>Cemal Sezer</t>
  </si>
  <si>
    <t>Ashton Götz</t>
  </si>
  <si>
    <t>Torben Engelking</t>
  </si>
  <si>
    <t>Sinisa Veselinovic</t>
  </si>
  <si>
    <t>Marvin Ibekwe</t>
  </si>
  <si>
    <t>Rafael Brand</t>
  </si>
  <si>
    <t>Jasper Gooßen</t>
  </si>
  <si>
    <t>Dimitrios Ferfelis</t>
  </si>
  <si>
    <t>Thomas Sonntag</t>
  </si>
  <si>
    <t>Jan Lüneburg</t>
  </si>
  <si>
    <t>Ibrahim Temin</t>
  </si>
  <si>
    <t>Nico Empen</t>
  </si>
  <si>
    <t>Nils Brüning</t>
  </si>
  <si>
    <t>Florian Nagel</t>
  </si>
  <si>
    <t>Fabio Parduhn</t>
  </si>
  <si>
    <t>Jacob Andersen</t>
  </si>
  <si>
    <t>Abdel Hathat</t>
  </si>
  <si>
    <t>Bocar Djumo</t>
  </si>
  <si>
    <t>Casper Olesen</t>
  </si>
  <si>
    <t>Kang-min Choi</t>
  </si>
  <si>
    <t>Fabio Dias</t>
  </si>
  <si>
    <t>Julian Bennert</t>
  </si>
  <si>
    <t>Jonah Gieseler</t>
  </si>
  <si>
    <t>Haris Hyseni</t>
  </si>
  <si>
    <t>Affamefuna-Michael Ifeadigo</t>
  </si>
  <si>
    <t>Miguel Fernandes</t>
  </si>
  <si>
    <t>Eudel Monteiro</t>
  </si>
  <si>
    <t>Ebrima Jobe</t>
  </si>
  <si>
    <t>Mario Fredehorst</t>
  </si>
  <si>
    <t>Melvin Zimmermann</t>
  </si>
  <si>
    <t>Marcel Cornils</t>
  </si>
  <si>
    <t>Marcel Lück</t>
  </si>
  <si>
    <t>Ömer Akyörük</t>
  </si>
  <si>
    <t>Jovan Hoffart</t>
  </si>
  <si>
    <t>Pascal Richter</t>
  </si>
  <si>
    <t>Hady El Saleh</t>
  </si>
  <si>
    <t>Nick Scharkowski</t>
  </si>
  <si>
    <t>Marek Janssen</t>
  </si>
  <si>
    <t>Michael Kobert</t>
  </si>
  <si>
    <t>Veli Sulejmani</t>
  </si>
  <si>
    <t>Maurice Maletzki</t>
  </si>
  <si>
    <t>Julius Langfeld</t>
  </si>
  <si>
    <t>Nico Hübner</t>
  </si>
  <si>
    <t>Kevin Krottke</t>
  </si>
  <si>
    <t>Tobias Steffen</t>
  </si>
  <si>
    <t>Hassan El-Saleh</t>
  </si>
  <si>
    <t>Marco Schuhmann</t>
  </si>
  <si>
    <t>Marvin Ehlert</t>
  </si>
  <si>
    <t>Aladji Barrie</t>
  </si>
  <si>
    <t>Pascal Eggert</t>
  </si>
  <si>
    <t>Marco Prießner</t>
  </si>
  <si>
    <t>Marvin Osei</t>
  </si>
  <si>
    <t>Devin Isik</t>
  </si>
  <si>
    <t>4. Liga Deutschland Nord</t>
  </si>
  <si>
    <t>Tugay Uzan</t>
  </si>
  <si>
    <t>Felix Brügmann</t>
  </si>
  <si>
    <t>Fabian Eisele</t>
  </si>
  <si>
    <t>Maximilian Oesterhelweg</t>
  </si>
  <si>
    <t>Patrick Breitkreuz</t>
  </si>
  <si>
    <t>Marc-Philipp Zimmermann</t>
  </si>
  <si>
    <t>Linus Meyer</t>
  </si>
  <si>
    <t>Pasqual Verkamp</t>
  </si>
  <si>
    <t>Benjamin Förster</t>
  </si>
  <si>
    <t>Dominik Bock</t>
  </si>
  <si>
    <t>Philipp Müller</t>
  </si>
  <si>
    <t>Thomas Steinherr</t>
  </si>
  <si>
    <t>Kimmo Hovi</t>
  </si>
  <si>
    <t>Darryl Geurts</t>
  </si>
  <si>
    <t>Bogdan Rangelov</t>
  </si>
  <si>
    <t>Stephané Mvibudulu</t>
  </si>
  <si>
    <t>Janik Mäder</t>
  </si>
  <si>
    <t>Djamal Ziane</t>
  </si>
  <si>
    <t>Nils Stettin</t>
  </si>
  <si>
    <t>Tom Nattermann</t>
  </si>
  <si>
    <t>Christopher Quiring</t>
  </si>
  <si>
    <t>Frank Zille</t>
  </si>
  <si>
    <t>Alexander Dartsch</t>
  </si>
  <si>
    <t>Kemal Atici</t>
  </si>
  <si>
    <t>Danny Breitfelder</t>
  </si>
  <si>
    <t>Timo Mauer</t>
  </si>
  <si>
    <t>Alexander Bury</t>
  </si>
  <si>
    <t>Thomas Stock</t>
  </si>
  <si>
    <t>Vincent Rabiega</t>
  </si>
  <si>
    <t>Malik McLemore</t>
  </si>
  <si>
    <t>Orhan Yildirim</t>
  </si>
  <si>
    <t>Dennis Blaser</t>
  </si>
  <si>
    <t>Nathaniel Amamoo</t>
  </si>
  <si>
    <t>Arlind Shoshi</t>
  </si>
  <si>
    <t>Paul Maurer</t>
  </si>
  <si>
    <t>Andy Trübenbach</t>
  </si>
  <si>
    <t>Andor Bolyki</t>
  </si>
  <si>
    <t>Tomas Petracek</t>
  </si>
  <si>
    <t>Oliver Genausch</t>
  </si>
  <si>
    <t>Abdulkadir Beyazit</t>
  </si>
  <si>
    <t>Felix Geisler</t>
  </si>
  <si>
    <t>Nils Gottschick</t>
  </si>
  <si>
    <t>Hannes Graf</t>
  </si>
  <si>
    <t>Caner Özcin</t>
  </si>
  <si>
    <t>Nicholas Prasad</t>
  </si>
  <si>
    <t>Florian Schmidt</t>
  </si>
  <si>
    <t>Kevin Adewumi</t>
  </si>
  <si>
    <t>Nader El-Jindaoui</t>
  </si>
  <si>
    <t>Pascal Borowski</t>
  </si>
  <si>
    <t>Jegor Jagupov</t>
  </si>
  <si>
    <t>Serhat-Semih Güler</t>
  </si>
  <si>
    <t>Patrik Kavalir</t>
  </si>
  <si>
    <t>Dennis Rothenstein</t>
  </si>
  <si>
    <t>Aleksandrs Guzlajevs</t>
  </si>
  <si>
    <t>Romario Hartwig</t>
  </si>
  <si>
    <t>Florian Kirstein</t>
  </si>
  <si>
    <t>Jonas Mack</t>
  </si>
  <si>
    <t>Philipp Grüneberg</t>
  </si>
  <si>
    <t>4. Liga Deutschland NOst</t>
  </si>
  <si>
    <t>Julian Günther-Schmidt</t>
  </si>
  <si>
    <t>Oguzhan Kefkir</t>
  </si>
  <si>
    <t>Marco Königs</t>
  </si>
  <si>
    <t>Ba-Muaka Simakala</t>
  </si>
  <si>
    <t>Jules Schwadorf</t>
  </si>
  <si>
    <t>Samed Yesil</t>
  </si>
  <si>
    <t>Joshua Endres</t>
  </si>
  <si>
    <t>Sven Kreyer</t>
  </si>
  <si>
    <t>Maik Odenthal</t>
  </si>
  <si>
    <t>Sinan Kurt</t>
  </si>
  <si>
    <t>Florian Rüter</t>
  </si>
  <si>
    <t>Shun Terada</t>
  </si>
  <si>
    <t>Gianluca Marzullo</t>
  </si>
  <si>
    <t>Metin Kizil</t>
  </si>
  <si>
    <t>Benedikt Zahn</t>
  </si>
  <si>
    <t>Kevin Hagemann</t>
  </si>
  <si>
    <t>Vincent Geimer</t>
  </si>
  <si>
    <t>Marwin Studtrucker</t>
  </si>
  <si>
    <t>Christian Derflinger</t>
  </si>
  <si>
    <t>Shaibou Oubeyapwa</t>
  </si>
  <si>
    <t>Marcel Platzek</t>
  </si>
  <si>
    <t>Terence Groothusen</t>
  </si>
  <si>
    <t>Suheyel Najar</t>
  </si>
  <si>
    <t>Lucas Arenz</t>
  </si>
  <si>
    <t>Francis Ubabuike</t>
  </si>
  <si>
    <t>Marvin Lorch</t>
  </si>
  <si>
    <t>Fatih Candan</t>
  </si>
  <si>
    <t>Shpend Hasani</t>
  </si>
  <si>
    <t>Jonas Erwig-Drüppel</t>
  </si>
  <si>
    <t>Enzo Wirtz</t>
  </si>
  <si>
    <t>Viktor Maier</t>
  </si>
  <si>
    <t>Arda Nebi</t>
  </si>
  <si>
    <t>Lucas Musculus</t>
  </si>
  <si>
    <t>Patrick Kurzen</t>
  </si>
  <si>
    <t>Marcel Kaiser</t>
  </si>
  <si>
    <t>Mike Owusu</t>
  </si>
  <si>
    <t>Conrad Azong</t>
  </si>
  <si>
    <t>Vincent-Louis Stenzel</t>
  </si>
  <si>
    <t>Cagatay Kader</t>
  </si>
  <si>
    <t>Kelvin Lunga</t>
  </si>
  <si>
    <t>Exaucé Andzouana</t>
  </si>
  <si>
    <t>Rick ten Voorde</t>
  </si>
  <si>
    <t>Manuel Kabambi</t>
  </si>
  <si>
    <t>Yassine Bouchama</t>
  </si>
  <si>
    <t>Johannes Zottl</t>
  </si>
  <si>
    <t>Serhat Koruk</t>
  </si>
  <si>
    <t>Gerrit Kaiser</t>
  </si>
  <si>
    <t>Xhuljo Tabaku</t>
  </si>
  <si>
    <t>Luca Steinfeldt</t>
  </si>
  <si>
    <t>Nurettin Kayaoglu</t>
  </si>
  <si>
    <t>Meguru Odagaki</t>
  </si>
  <si>
    <t>Aloy Ihenacho</t>
  </si>
  <si>
    <t>Niklas Szeleschus</t>
  </si>
  <si>
    <t>Gökan Lekesiz</t>
  </si>
  <si>
    <t>Ilias Anan</t>
  </si>
  <si>
    <t>Alexandros Armen</t>
  </si>
  <si>
    <t>Tom Wüstenberg</t>
  </si>
  <si>
    <t>Dennis De Sousa Oelsner</t>
  </si>
  <si>
    <t>Max Wilschrey</t>
  </si>
  <si>
    <t>Said Harouz</t>
  </si>
  <si>
    <t>Evangelos Skraparas</t>
  </si>
  <si>
    <t>4. Liga Deutschland West</t>
  </si>
  <si>
    <t>Luca Schnellbacher</t>
  </si>
  <si>
    <t>Andreas Ivan</t>
  </si>
  <si>
    <t>Nico Karger</t>
  </si>
  <si>
    <t>Flo Bojaj</t>
  </si>
  <si>
    <t>Tobias Rühle</t>
  </si>
  <si>
    <t>Dominik Widemann</t>
  </si>
  <si>
    <t>Simon Brandstetter</t>
  </si>
  <si>
    <t>Thomas Gösweiner</t>
  </si>
  <si>
    <t>Marcell Sobotta</t>
  </si>
  <si>
    <t>Davud Tuma</t>
  </si>
  <si>
    <t>Philipp Hoffmann</t>
  </si>
  <si>
    <t>Burak Coban</t>
  </si>
  <si>
    <t>Abu Bakarr Kargbo</t>
  </si>
  <si>
    <t>Ardian Morina</t>
  </si>
  <si>
    <t>Patrick Dulleck</t>
  </si>
  <si>
    <t>Enis Bytyqi</t>
  </si>
  <si>
    <t>Serhat Ilhan</t>
  </si>
  <si>
    <t>Toni Vastic</t>
  </si>
  <si>
    <t>Marcel Sökler</t>
  </si>
  <si>
    <t>Shqipon Bektasi</t>
  </si>
  <si>
    <t>Santiago Fischer</t>
  </si>
  <si>
    <t>Dennis Krob</t>
  </si>
  <si>
    <t>Florian Bichler</t>
  </si>
  <si>
    <t>Felix Higl</t>
  </si>
  <si>
    <t>Arif Güclü</t>
  </si>
  <si>
    <t>Del-Angelo Williams</t>
  </si>
  <si>
    <t>Moritz Reinhard</t>
  </si>
  <si>
    <t>Jake Hirst</t>
  </si>
  <si>
    <t>Marcel Carl</t>
  </si>
  <si>
    <t>Mahdi Mehnatgir</t>
  </si>
  <si>
    <t>Damjan Marceta</t>
  </si>
  <si>
    <t>Marc Pettenkofer</t>
  </si>
  <si>
    <t>Jan Ferdinand</t>
  </si>
  <si>
    <t>Amir Falahen</t>
  </si>
  <si>
    <t>Leander Vochatzer</t>
  </si>
  <si>
    <t>Felix Bürger</t>
  </si>
  <si>
    <t>Janek Ripplinger</t>
  </si>
  <si>
    <t>Tom Schmitt</t>
  </si>
  <si>
    <t>Konstantinos Neofytos</t>
  </si>
  <si>
    <t>Steffen Kienle</t>
  </si>
  <si>
    <t>Leon Lindenthal</t>
  </si>
  <si>
    <t>Tobias Dierberger</t>
  </si>
  <si>
    <t>Jann Bangert</t>
  </si>
  <si>
    <t>Leon Kern</t>
  </si>
  <si>
    <t>Moritz Göttel</t>
  </si>
  <si>
    <t>Ahmet Sagat</t>
  </si>
  <si>
    <t>Dennis Wegner</t>
  </si>
  <si>
    <t>Jon Mogge</t>
  </si>
  <si>
    <t>Felix Nolte</t>
  </si>
  <si>
    <t>Ivan Novakovic</t>
  </si>
  <si>
    <t>4. Liga Deutschland SWest</t>
  </si>
  <si>
    <t>Ivan Knezevic</t>
  </si>
  <si>
    <t>Sascha Marinkovic</t>
  </si>
  <si>
    <t>Markus Ziereis</t>
  </si>
  <si>
    <t>Atdhedon Lushi</t>
  </si>
  <si>
    <t>Benedict Laverty</t>
  </si>
  <si>
    <t>Markus Gallmaier</t>
  </si>
  <si>
    <t>Felix Bachschmid</t>
  </si>
  <si>
    <t>Sammy Ammari</t>
  </si>
  <si>
    <t>Alexander Nollenberger</t>
  </si>
  <si>
    <t>Oktay Leyla</t>
  </si>
  <si>
    <t>Florian Pieper</t>
  </si>
  <si>
    <t>Stefan Müller</t>
  </si>
  <si>
    <t>Christoph Fenninger</t>
  </si>
  <si>
    <t>Nicholas Helmbrecht</t>
  </si>
  <si>
    <t>Korbinian Linner</t>
  </si>
  <si>
    <t>Andreas Jünger</t>
  </si>
  <si>
    <t>Stefan Maderer</t>
  </si>
  <si>
    <t>Dominik Weiß</t>
  </si>
  <si>
    <t>Marcel Schiller</t>
  </si>
  <si>
    <t>Kai Luibrand</t>
  </si>
  <si>
    <t>Fatjon Celani</t>
  </si>
  <si>
    <t>Michael Strein</t>
  </si>
  <si>
    <t>Felix Michalz</t>
  </si>
  <si>
    <t>Christian Brückl</t>
  </si>
  <si>
    <t>Maximilian Käser</t>
  </si>
  <si>
    <t>Michael Krabler</t>
  </si>
  <si>
    <t>Blerand Kurtishaj</t>
  </si>
  <si>
    <t>Andrija Bosnjak</t>
  </si>
  <si>
    <t>Carl Weser</t>
  </si>
  <si>
    <t>Elias Niesigk</t>
  </si>
  <si>
    <t>Patrick Rott</t>
  </si>
  <si>
    <t>4. Liga Deutschland Bayern</t>
  </si>
  <si>
    <t>Jesús Corona</t>
  </si>
  <si>
    <t>Éverton</t>
  </si>
  <si>
    <t>Felipe Anderson</t>
  </si>
  <si>
    <t>Moussa Marega</t>
  </si>
  <si>
    <t>Luca Waldschmidt</t>
  </si>
  <si>
    <t>Luis Díaz</t>
  </si>
  <si>
    <t>Ricardo Horta</t>
  </si>
  <si>
    <t>Shoya Nakajima</t>
  </si>
  <si>
    <t>Paulinho</t>
  </si>
  <si>
    <t>Haris Seferovic</t>
  </si>
  <si>
    <t>Mehdi Taremi</t>
  </si>
  <si>
    <t>Toni Martínez</t>
  </si>
  <si>
    <t>Luciano Vietto</t>
  </si>
  <si>
    <t>Luiz Phellype</t>
  </si>
  <si>
    <t>Andraz Sporar</t>
  </si>
  <si>
    <t>Nuno Santos</t>
  </si>
  <si>
    <t>Tabata</t>
  </si>
  <si>
    <t>Diogo Gonçalves</t>
  </si>
  <si>
    <t>Alberth Elis</t>
  </si>
  <si>
    <t>Facundo Ferreyra</t>
  </si>
  <si>
    <t>Gil Dias</t>
  </si>
  <si>
    <t>Fabrício</t>
  </si>
  <si>
    <t>Luther Singh</t>
  </si>
  <si>
    <t>Bruno Duarte</t>
  </si>
  <si>
    <t>Rui Fonte</t>
  </si>
  <si>
    <t>1. Liga Portugal</t>
  </si>
  <si>
    <t>Iuri Medeiros</t>
  </si>
  <si>
    <t>André Pereira</t>
  </si>
  <si>
    <t>Guilherme Schettine</t>
  </si>
  <si>
    <t>Carlos Mané</t>
  </si>
  <si>
    <t>Rúben Lameiras</t>
  </si>
  <si>
    <t>Carlos Jr.</t>
  </si>
  <si>
    <t>Óscar Estupiñán</t>
  </si>
  <si>
    <t>Carlos Valenzuela</t>
  </si>
  <si>
    <t>Aylton Boa Morte</t>
  </si>
  <si>
    <t>Mateo Cassierra</t>
  </si>
  <si>
    <t>Rochinha</t>
  </si>
  <si>
    <t>Douglas Tanque</t>
  </si>
  <si>
    <t>Gelson Dala</t>
  </si>
  <si>
    <t>Jhon Murillo</t>
  </si>
  <si>
    <t>Rodrigo Pinho</t>
  </si>
  <si>
    <t>Lucas Piazón</t>
  </si>
  <si>
    <t>Marcello Trotta</t>
  </si>
  <si>
    <t>Hélder Ferreira</t>
  </si>
  <si>
    <t>Nikola Stojiljkovic</t>
  </si>
  <si>
    <t>João Amaral</t>
  </si>
  <si>
    <t>Welinton Junior</t>
  </si>
  <si>
    <t>Joel Tagueu</t>
  </si>
  <si>
    <t>Ronan</t>
  </si>
  <si>
    <t>Ali Alipour</t>
  </si>
  <si>
    <t>Thiago</t>
  </si>
  <si>
    <t>Brian Mansilla</t>
  </si>
  <si>
    <t>Felipe Pires</t>
  </si>
  <si>
    <t>Miguel Cardoso</t>
  </si>
  <si>
    <t>Lourency</t>
  </si>
  <si>
    <t>Yusupha Njie</t>
  </si>
  <si>
    <t>Gabrielzinho</t>
  </si>
  <si>
    <t>Gergely Bobál</t>
  </si>
  <si>
    <t>Brayan Riascos</t>
  </si>
  <si>
    <t>Gustavo Sauer</t>
  </si>
  <si>
    <t>Dor Jan</t>
  </si>
  <si>
    <t>Walterson Silva</t>
  </si>
  <si>
    <t>Crislan</t>
  </si>
  <si>
    <t>Yves Baraye</t>
  </si>
  <si>
    <t>Bryan Róchez</t>
  </si>
  <si>
    <t>Alhassane Keita</t>
  </si>
  <si>
    <t>Sebastián Rincón</t>
  </si>
  <si>
    <t>Bilel Aouacheria</t>
  </si>
  <si>
    <t>Pedro Henrique</t>
  </si>
  <si>
    <t>Júlio César</t>
  </si>
  <si>
    <t>Getterson</t>
  </si>
  <si>
    <t>Tomislav Strkalj</t>
  </si>
  <si>
    <t>Cryzan</t>
  </si>
  <si>
    <t>Guilherme Mantuan</t>
  </si>
  <si>
    <t>Renan Oliveira</t>
  </si>
  <si>
    <t>Jean Patric</t>
  </si>
  <si>
    <t>André Luis</t>
  </si>
  <si>
    <t>Francois-Xavier Fumu Tamuzo</t>
  </si>
  <si>
    <t>Fábio Nunes</t>
  </si>
  <si>
    <t>Jorge Benguche</t>
  </si>
  <si>
    <t>Shahriar Moghanlou</t>
  </si>
  <si>
    <t>Rúben Macedo</t>
  </si>
  <si>
    <t>Safawi Rasid</t>
  </si>
  <si>
    <t>Mario González</t>
  </si>
  <si>
    <t>Mihlali Mayambela</t>
  </si>
  <si>
    <t>Robinho</t>
  </si>
  <si>
    <t>Malick Evouna</t>
  </si>
  <si>
    <t>Romário Baldé</t>
  </si>
  <si>
    <t>Said Ahmed Said</t>
  </si>
  <si>
    <t>Dieguinho</t>
  </si>
  <si>
    <t>Salvador Agra</t>
  </si>
  <si>
    <t>Alvarinho</t>
  </si>
  <si>
    <t>João Pedro</t>
  </si>
  <si>
    <t>Patrick</t>
  </si>
  <si>
    <t>André Mesquita</t>
  </si>
  <si>
    <t>Ahmed Isaiah</t>
  </si>
  <si>
    <t>Taxiarchis Fountas</t>
  </si>
  <si>
    <t>Thomas Goiginger</t>
  </si>
  <si>
    <t>Christoph Monschein</t>
  </si>
  <si>
    <t>Ercan Kara</t>
  </si>
  <si>
    <t>Husein Balic</t>
  </si>
  <si>
    <t>Andreas Gruber</t>
  </si>
  <si>
    <t>Koya Kitagawa</t>
  </si>
  <si>
    <t>Manprit Sarkaria</t>
  </si>
  <si>
    <t>Bekim Balaj</t>
  </si>
  <si>
    <t>Dario Tadic</t>
  </si>
  <si>
    <t>Dor Hugi</t>
  </si>
  <si>
    <t>Alon Turgeman</t>
  </si>
  <si>
    <t>Marc Andre Schmerböck</t>
  </si>
  <si>
    <t>Maximilian Sax</t>
  </si>
  <si>
    <t>Cheikhou Dieng</t>
  </si>
  <si>
    <t>Bright Edomwonyi</t>
  </si>
  <si>
    <t>Deni Alar</t>
  </si>
  <si>
    <t>Kevin Friesenbichler</t>
  </si>
  <si>
    <t>Emeka Eze</t>
  </si>
  <si>
    <t>Lukas Grozurek</t>
  </si>
  <si>
    <t>Mario Stefel</t>
  </si>
  <si>
    <t>Bernd Gschweidl</t>
  </si>
  <si>
    <t>Anouar El Moukhantir</t>
  </si>
  <si>
    <t>Daniel Maderner</t>
  </si>
  <si>
    <t>Dominik Starkl</t>
  </si>
  <si>
    <t>Seth Paintsil</t>
  </si>
  <si>
    <t>Canillas</t>
  </si>
  <si>
    <t>Sadam Sulley</t>
  </si>
  <si>
    <t>Frantz Pangop</t>
  </si>
  <si>
    <t>Seifedin Chabbi</t>
  </si>
  <si>
    <t>1. Liga Österreich</t>
  </si>
  <si>
    <t>Oliver Markoutz</t>
  </si>
  <si>
    <t>David Peham</t>
  </si>
  <si>
    <t>Markus Wallner</t>
  </si>
  <si>
    <t>Michael Cheukoua</t>
  </si>
  <si>
    <t>Nils Zatl</t>
  </si>
  <si>
    <t>Fabian Schubert</t>
  </si>
  <si>
    <t>Egzon Shabani</t>
  </si>
  <si>
    <t>Markus Pink</t>
  </si>
  <si>
    <t>Darijo Pecirep</t>
  </si>
  <si>
    <t>Petar Zubak</t>
  </si>
  <si>
    <t>Christoph Kröpfl</t>
  </si>
  <si>
    <t>Patrik Eler</t>
  </si>
  <si>
    <t>Milan Jurdik</t>
  </si>
  <si>
    <t>Dino Kovacec</t>
  </si>
  <si>
    <t>Deniz Mujic</t>
  </si>
  <si>
    <t>Alexander Gründler</t>
  </si>
  <si>
    <t>Daniel Gremsl</t>
  </si>
  <si>
    <t>Okan Yilmaz</t>
  </si>
  <si>
    <t>Haris Tabakovic</t>
  </si>
  <si>
    <t>Tolga Günes</t>
  </si>
  <si>
    <t>Flavio</t>
  </si>
  <si>
    <t>Michael Drga</t>
  </si>
  <si>
    <t>Orhan Vojic</t>
  </si>
  <si>
    <t>Marco Siverio</t>
  </si>
  <si>
    <t>David González</t>
  </si>
  <si>
    <t>Philipp Wendler</t>
  </si>
  <si>
    <t>2. Liga Österreich</t>
  </si>
  <si>
    <t>Jean-Pierre Nsame</t>
  </si>
  <si>
    <t>Jordan Siebatcheu</t>
  </si>
  <si>
    <t>Dimitri Oberlin</t>
  </si>
  <si>
    <t>Aldin Turkes</t>
  </si>
  <si>
    <t>Varol Tasar</t>
  </si>
  <si>
    <t>Grejohn Kyei</t>
  </si>
  <si>
    <t>Florian Kamberi</t>
  </si>
  <si>
    <t>Gaëtan Karlen</t>
  </si>
  <si>
    <t>Simone Rapp</t>
  </si>
  <si>
    <t>Meschack Elia</t>
  </si>
  <si>
    <t>Alex Schalk</t>
  </si>
  <si>
    <t>Aldo Kalulu</t>
  </si>
  <si>
    <t>Blaz Kramer</t>
  </si>
  <si>
    <t>Manuel Sutter</t>
  </si>
  <si>
    <t>Assan Ceesay</t>
  </si>
  <si>
    <t>Tunahan Cicek</t>
  </si>
  <si>
    <t>Anthony Koura</t>
  </si>
  <si>
    <t>Taulant Seferi</t>
  </si>
  <si>
    <t>Bouba</t>
  </si>
  <si>
    <t>Nicolae Milinceanu</t>
  </si>
  <si>
    <t>André Ribeiro</t>
  </si>
  <si>
    <t>Léo Bonatini</t>
  </si>
  <si>
    <t>Asumah Abubakar</t>
  </si>
  <si>
    <t>Hélios Sessolo</t>
  </si>
  <si>
    <t>Saleh Chihadeh</t>
  </si>
  <si>
    <t>Roman Buess</t>
  </si>
  <si>
    <t>Shkelqim Demhasaj</t>
  </si>
  <si>
    <t>Rodrigo Pollero</t>
  </si>
  <si>
    <t>Roberto Rodriguez</t>
  </si>
  <si>
    <t>Yanis Mbombo</t>
  </si>
  <si>
    <t>Yanis Lahiouel</t>
  </si>
  <si>
    <t>Zé Turbo</t>
  </si>
  <si>
    <t>Younes Bnou Marzouk</t>
  </si>
  <si>
    <t>Sékou Camara</t>
  </si>
  <si>
    <t>Cristian Ponde</t>
  </si>
  <si>
    <t>Karim Barry</t>
  </si>
  <si>
    <t>Ivan Prtajin</t>
  </si>
  <si>
    <t>Giandomenico Tanzillo</t>
  </si>
  <si>
    <t>Dylan Dugourd</t>
  </si>
  <si>
    <t>Ibrahima Dieng</t>
  </si>
  <si>
    <t>Oscar Correia</t>
  </si>
  <si>
    <t>Mergim Qarri</t>
  </si>
  <si>
    <t>Mark Sifneos</t>
  </si>
  <si>
    <t>1. Liga Schweiz</t>
  </si>
  <si>
    <t>2. Liga Schweiz</t>
  </si>
  <si>
    <t>Roman Yaremchuk</t>
  </si>
  <si>
    <t>Paul Onuachu</t>
  </si>
  <si>
    <t>Michael Krmencik</t>
  </si>
  <si>
    <t>David Okereke</t>
  </si>
  <si>
    <t>Theo Bongonda</t>
  </si>
  <si>
    <t>Kaveh Rezaei</t>
  </si>
  <si>
    <t>Cyriel Dessers</t>
  </si>
  <si>
    <t>Junya Ito</t>
  </si>
  <si>
    <t>Maxime Lestienne</t>
  </si>
  <si>
    <t>Ali Gholizadeh</t>
  </si>
  <si>
    <t>Landry Dimata</t>
  </si>
  <si>
    <t>Siebe Schrijvers</t>
  </si>
  <si>
    <t>Mustapha Bundu</t>
  </si>
  <si>
    <t>Obbi Oulare</t>
  </si>
  <si>
    <t>Tim Kleindienst</t>
  </si>
  <si>
    <t>Didier Lamkel Zé</t>
  </si>
  <si>
    <t>Shamar Nicholson</t>
  </si>
  <si>
    <t>Saido Berahino</t>
  </si>
  <si>
    <t>Felipe Avenatti</t>
  </si>
  <si>
    <t>Blessing Eleke</t>
  </si>
  <si>
    <t>Smail Prevljak</t>
  </si>
  <si>
    <t>Dino Hotic</t>
  </si>
  <si>
    <t>Musa Al-Tamari</t>
  </si>
  <si>
    <t>Massimo Bruno</t>
  </si>
  <si>
    <t>Benson Manuel</t>
  </si>
  <si>
    <t>Yuma Suzuki</t>
  </si>
  <si>
    <t>Gianni Bruno</t>
  </si>
  <si>
    <t>Gustav Engvall</t>
  </si>
  <si>
    <t>Nuno Da Costa</t>
  </si>
  <si>
    <t>Lukasz Teodorczyk</t>
  </si>
  <si>
    <t>Musashi Suzuki</t>
  </si>
  <si>
    <t>Aleksandar Boljevic</t>
  </si>
  <si>
    <t>Michael Frey</t>
  </si>
  <si>
    <t>Nikola Storm</t>
  </si>
  <si>
    <t>Ivo Rodrigues</t>
  </si>
  <si>
    <t>Thomas Henry</t>
  </si>
  <si>
    <t>Nana Ampomah</t>
  </si>
  <si>
    <t>Oleksandr Filippov</t>
  </si>
  <si>
    <t>Marius Noubissi</t>
  </si>
  <si>
    <t>Fashion Sakala</t>
  </si>
  <si>
    <t>Mamadou Fall</t>
  </si>
  <si>
    <t>Duje Cop</t>
  </si>
  <si>
    <t>William Togui</t>
  </si>
  <si>
    <t>Tarik Tissoudali</t>
  </si>
  <si>
    <t>Andrew Hjulsager</t>
  </si>
  <si>
    <t>Bassem Srarfi</t>
  </si>
  <si>
    <t>Knowledge Musona</t>
  </si>
  <si>
    <t>Zinho Gano</t>
  </si>
  <si>
    <t>Zakaria Bakkali</t>
  </si>
  <si>
    <t>Kerim Mrabti</t>
  </si>
  <si>
    <t>Maryan Shved</t>
  </si>
  <si>
    <t>Kylian Hazard</t>
  </si>
  <si>
    <t>Jean-Luc Dompé</t>
  </si>
  <si>
    <t>Faïz Selemani</t>
  </si>
  <si>
    <t>Luka Zarandia</t>
  </si>
  <si>
    <t>Mamadou Koné</t>
  </si>
  <si>
    <t>Danel Sinani</t>
  </si>
  <si>
    <t>Eric Ocansey</t>
  </si>
  <si>
    <t>Nill De Pauw</t>
  </si>
  <si>
    <t>Tomas Chory</t>
  </si>
  <si>
    <t>Serge Tabekou</t>
  </si>
  <si>
    <t>Joseph Efford</t>
  </si>
  <si>
    <t>Yannick Aguemon</t>
  </si>
  <si>
    <t>Thibault Vlietinck</t>
  </si>
  <si>
    <t>Tatsuya Ito</t>
  </si>
  <si>
    <t>Beni Badibanga</t>
  </si>
  <si>
    <t>Jordan Faucher</t>
  </si>
  <si>
    <t>Carlos Embalo</t>
  </si>
  <si>
    <t>Fabrice Olinga</t>
  </si>
  <si>
    <t>Sindrit Guri</t>
  </si>
  <si>
    <t>Stallone Limbombe</t>
  </si>
  <si>
    <t>Marko Kvasina</t>
  </si>
  <si>
    <t>Olivier Myny</t>
  </si>
  <si>
    <t>Loris Brogno</t>
  </si>
  <si>
    <t>Milan Tucic</t>
  </si>
  <si>
    <t>Duckens Nazon</t>
  </si>
  <si>
    <t>Babacar Dione</t>
  </si>
  <si>
    <t>1. Liga Belgien</t>
  </si>
  <si>
    <t>David Neres</t>
  </si>
  <si>
    <t>Quincy Promes</t>
  </si>
  <si>
    <t>Steven Berghuis</t>
  </si>
  <si>
    <t>Gyrano Kerk</t>
  </si>
  <si>
    <t>Adrián Dalmau</t>
  </si>
  <si>
    <t>Oussama Tannane</t>
  </si>
  <si>
    <t>Nicolai Jörgensen</t>
  </si>
  <si>
    <t>Mimoun Mahi</t>
  </si>
  <si>
    <t>Bryan Linssen</t>
  </si>
  <si>
    <t>Albert Gudmundsson</t>
  </si>
  <si>
    <t>Alessio Da Cruz</t>
  </si>
  <si>
    <t>Sebastian Polter</t>
  </si>
  <si>
    <t>Ola John</t>
  </si>
  <si>
    <t>Lisandro Semedo</t>
  </si>
  <si>
    <t>Kwasi Okyere Wriedt</t>
  </si>
  <si>
    <t>Luciano Narsingh</t>
  </si>
  <si>
    <t>Nikolaos Karelis</t>
  </si>
  <si>
    <t>Silvester van der Water</t>
  </si>
  <si>
    <t>Henk Veerman</t>
  </si>
  <si>
    <t>Oussama Darfalou</t>
  </si>
  <si>
    <t>Mike van Duinen</t>
  </si>
  <si>
    <t>Vito van Crooij</t>
  </si>
  <si>
    <t>Sinan Bakis</t>
  </si>
  <si>
    <t>Patrick Joosten</t>
  </si>
  <si>
    <t>Lennart Thy</t>
  </si>
  <si>
    <t>Alexander Jeremejeff</t>
  </si>
  <si>
    <t>Georgios Giakoumakis</t>
  </si>
  <si>
    <t>Queensy Menig</t>
  </si>
  <si>
    <t>Finn Stokkers</t>
  </si>
  <si>
    <t>Paul Gladon</t>
  </si>
  <si>
    <t>Mario Engels</t>
  </si>
  <si>
    <t>Mo El Hankouri</t>
  </si>
  <si>
    <t>Sylla Sow</t>
  </si>
  <si>
    <t>Jonas Arweiler</t>
  </si>
  <si>
    <t>Reda Kharchouch</t>
  </si>
  <si>
    <t>James Efmorfidis</t>
  </si>
  <si>
    <t>Jafar Arias</t>
  </si>
  <si>
    <t>Marko Kolar</t>
  </si>
  <si>
    <t>Djibril Dianessy</t>
  </si>
  <si>
    <t>Ricardo Kishna</t>
  </si>
  <si>
    <t>Saïd Bakari</t>
  </si>
  <si>
    <t>Guus Hupperts</t>
  </si>
  <si>
    <t>Bilal Ould-Chikh</t>
  </si>
  <si>
    <t>Danzell Gravenberch</t>
  </si>
  <si>
    <t>Torino Hunte</t>
  </si>
  <si>
    <t>1. Liga Niederlande</t>
  </si>
  <si>
    <t>Alfredo Morelos</t>
  </si>
  <si>
    <t>Mohamed Elyounoussi</t>
  </si>
  <si>
    <t>Albian Ajeti</t>
  </si>
  <si>
    <t>Kemar Roofe</t>
  </si>
  <si>
    <t>Cedric Itten</t>
  </si>
  <si>
    <t>Ryan Kent</t>
  </si>
  <si>
    <t>Leigh Griffiths</t>
  </si>
  <si>
    <t>Martin Boyle</t>
  </si>
  <si>
    <t>Christian Doidge</t>
  </si>
  <si>
    <t>Sam Cosgrove</t>
  </si>
  <si>
    <t>Eamonn Brophy</t>
  </si>
  <si>
    <t>Marc McNulty</t>
  </si>
  <si>
    <t>Lawrence Shankland</t>
  </si>
  <si>
    <t>Greg Stewart</t>
  </si>
  <si>
    <t>Jordan Jones</t>
  </si>
  <si>
    <t>Jermaine Hylton</t>
  </si>
  <si>
    <t>Chris Long</t>
  </si>
  <si>
    <t>Ross Stewart</t>
  </si>
  <si>
    <t>Matty Kennedy</t>
  </si>
  <si>
    <t>Kevin Nisbet</t>
  </si>
  <si>
    <t>Ryan Hedges</t>
  </si>
  <si>
    <t>Marley Watkins</t>
  </si>
  <si>
    <t>Curtis Main</t>
  </si>
  <si>
    <t>Stevie May</t>
  </si>
  <si>
    <t>Guy Melamed</t>
  </si>
  <si>
    <t>Greg Kiltie</t>
  </si>
  <si>
    <t>Tony Watt</t>
  </si>
  <si>
    <t>Nicky Clark</t>
  </si>
  <si>
    <t>Jonathan Obika</t>
  </si>
  <si>
    <t>Marios Ogboe</t>
  </si>
  <si>
    <t>Chris Kane</t>
  </si>
  <si>
    <t>Brandon Barker</t>
  </si>
  <si>
    <t>Jay Emmanuel-Thomas</t>
  </si>
  <si>
    <t>Lee Erwin</t>
  </si>
  <si>
    <t>Devante Cole</t>
  </si>
  <si>
    <t>David Moyo</t>
  </si>
  <si>
    <t>Craig Sibbald</t>
  </si>
  <si>
    <t>Scott Wright</t>
  </si>
  <si>
    <t>Michael O'Halloran</t>
  </si>
  <si>
    <t>Rory McKenzie</t>
  </si>
  <si>
    <t>Cammy Smith</t>
  </si>
  <si>
    <t>Jordan White</t>
  </si>
  <si>
    <t>Junior Morias</t>
  </si>
  <si>
    <t>Nicke Kabamba</t>
  </si>
  <si>
    <t>Matej Poplatnik</t>
  </si>
  <si>
    <t>Mitch Pinnock</t>
  </si>
  <si>
    <t>Jamie McGrath</t>
  </si>
  <si>
    <t>Regan Charles-Cook</t>
  </si>
  <si>
    <t>Lars Lokotsch</t>
  </si>
  <si>
    <t>Kristian Dennis</t>
  </si>
  <si>
    <t>1. Liga Schottland</t>
  </si>
  <si>
    <t>Pawel Wszolek</t>
  </si>
  <si>
    <t>Jakub Swierczok</t>
  </si>
  <si>
    <t>Luka Zahovic</t>
  </si>
  <si>
    <t>Mikael Ishak</t>
  </si>
  <si>
    <t>Rivaldinho</t>
  </si>
  <si>
    <t>Sergiu Hanca</t>
  </si>
  <si>
    <t>Jan Sykora</t>
  </si>
  <si>
    <t>José Kanté</t>
  </si>
  <si>
    <t>Lukasz Zwolinski</t>
  </si>
  <si>
    <t>Jesús Jiménez</t>
  </si>
  <si>
    <t>Rafa Lopes</t>
  </si>
  <si>
    <t>Joel Valencia</t>
  </si>
  <si>
    <t>Jakov Puljic</t>
  </si>
  <si>
    <t>Nika Kacharava</t>
  </si>
  <si>
    <t>Sasa Zivec</t>
  </si>
  <si>
    <t>Mohammad Awwad</t>
  </si>
  <si>
    <t>Fedor Chernykh</t>
  </si>
  <si>
    <t>Ivi López</t>
  </si>
  <si>
    <t>Samuel Mraz</t>
  </si>
  <si>
    <t>Michal Kucharczyk</t>
  </si>
  <si>
    <t>Tomas Prikryl</t>
  </si>
  <si>
    <t>Bartlomiej Pawlowski</t>
  </si>
  <si>
    <t>Dominik Nagy</t>
  </si>
  <si>
    <t>Erik Expósito</t>
  </si>
  <si>
    <t>Felicio Brown Forbes</t>
  </si>
  <si>
    <t>Conrado</t>
  </si>
  <si>
    <t>Yaw Yeboah</t>
  </si>
  <si>
    <t>Dejan Drazic</t>
  </si>
  <si>
    <t>Sergiy Myakushko</t>
  </si>
  <si>
    <t>Gerard Badía</t>
  </si>
  <si>
    <t>Kristopher Vida</t>
  </si>
  <si>
    <t>Mateusz Cholewiak</t>
  </si>
  <si>
    <t>Marcos Álvarez</t>
  </si>
  <si>
    <t>Pawel Cibicki</t>
  </si>
  <si>
    <t>Mateusz Wdowiak</t>
  </si>
  <si>
    <t>Torgil Gjertsen</t>
  </si>
  <si>
    <t>Vladislavs Gutkovskis</t>
  </si>
  <si>
    <t>Tomas Vestenicky</t>
  </si>
  <si>
    <t>Alex Sobczyk</t>
  </si>
  <si>
    <t>Bojan Cecaric</t>
  </si>
  <si>
    <t>Patryk Tuszynski</t>
  </si>
  <si>
    <t>Michal Mak</t>
  </si>
  <si>
    <t>Mateusz Mak</t>
  </si>
  <si>
    <t>Karol Danielak</t>
  </si>
  <si>
    <t>Filip Piszczek</t>
  </si>
  <si>
    <t>Marko Roginic</t>
  </si>
  <si>
    <t>Santeri Hostikka</t>
  </si>
  <si>
    <t>Lukasz Wolsztynski</t>
  </si>
  <si>
    <t>Mateusz Szczepaniak</t>
  </si>
  <si>
    <t>Tiago Alves</t>
  </si>
  <si>
    <t>Michal Jakobowski</t>
  </si>
  <si>
    <t>Fabian Piasecki</t>
  </si>
  <si>
    <t>Lubambo Musonda</t>
  </si>
  <si>
    <t>Mateusz Kuzimski</t>
  </si>
  <si>
    <t>Szymon Sobczak</t>
  </si>
  <si>
    <t>Mariusz Rybicki</t>
  </si>
  <si>
    <t>Jakub Arak</t>
  </si>
  <si>
    <t>Vamara Sanogo</t>
  </si>
  <si>
    <t>Mario Rodríguez</t>
  </si>
  <si>
    <t>Rok Sirk</t>
  </si>
  <si>
    <t>Robert Dadok</t>
  </si>
  <si>
    <t>Michal Zyro</t>
  </si>
  <si>
    <t>Piotr Krawczyk</t>
  </si>
  <si>
    <t>Iván Martín</t>
  </si>
  <si>
    <t>Oskar Zawada</t>
  </si>
  <si>
    <t>Jakub Wrobel</t>
  </si>
  <si>
    <t>Mathieu Scalet</t>
  </si>
  <si>
    <t>Adam Ryczkowski</t>
  </si>
  <si>
    <t>1. Liga Polen</t>
  </si>
  <si>
    <t>Malcom</t>
  </si>
  <si>
    <t>Sardar Azmoun</t>
  </si>
  <si>
    <t>Sebastián Driussi</t>
  </si>
  <si>
    <t>Wanderson</t>
  </si>
  <si>
    <t>Viktor Claesson</t>
  </si>
  <si>
    <t>Zé Luís</t>
  </si>
  <si>
    <t>François Kamano</t>
  </si>
  <si>
    <t>Fedor Smolov</t>
  </si>
  <si>
    <t>Aleksandr Kokorin</t>
  </si>
  <si>
    <t>Nikolay Komlichenko</t>
  </si>
  <si>
    <t>Aleksandr Sobolev</t>
  </si>
  <si>
    <t>Ezequiel Ponce</t>
  </si>
  <si>
    <t>Jordan Larsson</t>
  </si>
  <si>
    <t>Rifat Zhemaletdinov</t>
  </si>
  <si>
    <t>Sly</t>
  </si>
  <si>
    <t>Djordje Despotovic</t>
  </si>
  <si>
    <t>Aleksey Sutormin</t>
  </si>
  <si>
    <t>Luka Djordjevic</t>
  </si>
  <si>
    <t>Bernard Berisha</t>
  </si>
  <si>
    <t>Reziuan Mirzov</t>
  </si>
  <si>
    <t>Dmitri Poloz</t>
  </si>
  <si>
    <t>Clinton N'Jie</t>
  </si>
  <si>
    <t>Georgi Melkadze</t>
  </si>
  <si>
    <t>Andrey Panyukov</t>
  </si>
  <si>
    <t>Aleksandr Tashaev</t>
  </si>
  <si>
    <t>Odise Roshi</t>
  </si>
  <si>
    <t>Evgeniy Markov</t>
  </si>
  <si>
    <t>Vladimir Iljin</t>
  </si>
  <si>
    <t>Andrés Ponce</t>
  </si>
  <si>
    <t>Vladimir Obukhov</t>
  </si>
  <si>
    <t>Evans Kangwa</t>
  </si>
  <si>
    <t>Aleksandr Saplinov</t>
  </si>
  <si>
    <t>Mikhail Kostyukov</t>
  </si>
  <si>
    <t>Anton Zabolotny</t>
  </si>
  <si>
    <t>Ablaye Mbengue</t>
  </si>
  <si>
    <t>Anton Kilin</t>
  </si>
  <si>
    <t>Lovro Bizjak</t>
  </si>
  <si>
    <t>Marko Dugandzic</t>
  </si>
  <si>
    <t>Flamarion Junior</t>
  </si>
  <si>
    <t>Vyacheslav Krotov</t>
  </si>
  <si>
    <t>Arshak Koryan</t>
  </si>
  <si>
    <t>Maksim Barsov</t>
  </si>
  <si>
    <t>Ilya Kukharchuk</t>
  </si>
  <si>
    <t>Kamil Mullin</t>
  </si>
  <si>
    <t>German Onugkha</t>
  </si>
  <si>
    <t>Timur Zhamaletdinov</t>
  </si>
  <si>
    <t>Nikolay Kipiani</t>
  </si>
  <si>
    <t>David Karaev</t>
  </si>
  <si>
    <t>Sergey Serchenkov</t>
  </si>
  <si>
    <t>Zaur Sadaev</t>
  </si>
  <si>
    <t>Guram Adzhoev</t>
  </si>
  <si>
    <t>Abubakar Kadyrov</t>
  </si>
  <si>
    <t>Khalid Kadyrov</t>
  </si>
  <si>
    <t>1. Liga Russland</t>
  </si>
  <si>
    <t>Edin Visca</t>
  </si>
  <si>
    <t>Mbwana Samatta</t>
  </si>
  <si>
    <t>Benik Afobe</t>
  </si>
  <si>
    <t>Emre Kilinc</t>
  </si>
  <si>
    <t>Caleb Ekuban</t>
  </si>
  <si>
    <t>Rachid Ghezzal</t>
  </si>
  <si>
    <t>Sofiane Feghouli</t>
  </si>
  <si>
    <t>Enzo Crivelli</t>
  </si>
  <si>
    <t>Djaniny</t>
  </si>
  <si>
    <t>Vincent Aboubakar</t>
  </si>
  <si>
    <t>Cyle Larin</t>
  </si>
  <si>
    <t>Garry Rodrigues</t>
  </si>
  <si>
    <t>Khouma Babacar</t>
  </si>
  <si>
    <t>Georges-Kevin N'Koudou</t>
  </si>
  <si>
    <t>Name</t>
  </si>
  <si>
    <t>Liga</t>
  </si>
  <si>
    <t>Marktwert</t>
  </si>
  <si>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</si>
  <si>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</si>
  <si>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</si>
  <si>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</si>
  <si>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</si>
  <si>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</si>
  <si>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</si>
  <si>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</si>
  <si>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</si>
  <si>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</si>
  <si>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</si>
  <si>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</si>
  <si>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</si>
  <si>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</si>
  <si>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</si>
  <si>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</si>
  <si>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</si>
  <si>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</si>
  <si>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</si>
  <si>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</si>
  <si>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</si>
  <si>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</si>
  <si>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</si>
  <si>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</si>
  <si>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</si>
  <si>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</si>
  <si>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</si>
  <si>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</si>
  <si>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</si>
  <si>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</si>
  <si>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</si>
  <si>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</si>
  <si>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</si>
  <si>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</si>
  <si>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</si>
  <si>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</si>
  <si>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</si>
  <si>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</si>
  <si>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</si>
  <si>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</si>
  <si>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</si>
  <si>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</si>
  <si>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</si>
  <si>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</si>
  <si>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</si>
  <si>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</si>
  <si>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</si>
  <si>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</si>
  <si>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</si>
  <si>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</si>
  <si>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</si>
  <si>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</si>
  <si>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</si>
  <si>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</si>
  <si>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</si>
  <si>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</si>
  <si>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</si>
  <si>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</si>
  <si>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</si>
  <si>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</si>
  <si>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</si>
  <si>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</si>
  <si>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</si>
  <si>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</si>
  <si>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</si>
  <si>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</si>
  <si>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</si>
  <si>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</si>
  <si>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</si>
  <si>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</si>
  <si>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</si>
  <si>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</si>
  <si>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</si>
  <si>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</si>
  <si>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</si>
  <si>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</si>
  <si>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</si>
  <si>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</si>
  <si>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</si>
  <si>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</si>
  <si>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</si>
  <si>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</si>
  <si>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</si>
  <si>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</si>
  <si>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</si>
  <si>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</si>
  <si>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</si>
  <si>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</si>
  <si>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</si>
  <si>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</si>
  <si>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</si>
  <si>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</si>
  <si>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</si>
  <si>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</si>
  <si>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</si>
  <si>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</si>
  <si>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</si>
  <si>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</si>
  <si>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</si>
  <si>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</si>
  <si>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</si>
  <si>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</si>
  <si>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</si>
  <si>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</si>
  <si>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</si>
  <si>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</si>
  <si>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</si>
  <si>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</si>
  <si>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</si>
  <si>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</si>
  <si>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</si>
  <si>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</si>
  <si>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</si>
  <si>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</si>
  <si>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</si>
  <si>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</si>
  <si>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</si>
  <si>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</si>
  <si>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</si>
  <si>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</si>
  <si>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</si>
  <si>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</si>
  <si>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</si>
  <si>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</si>
  <si>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</si>
  <si>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</si>
  <si>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</si>
  <si>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</si>
  <si>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</si>
  <si>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</si>
  <si>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</si>
  <si>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</si>
  <si>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</si>
  <si>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</si>
  <si>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</si>
  <si>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</si>
  <si>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</si>
  <si>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</si>
  <si>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</si>
  <si>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</si>
  <si>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</si>
  <si>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</si>
  <si>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</si>
  <si>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</si>
  <si>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</si>
  <si>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</si>
  <si>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</si>
  <si>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</si>
  <si>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</si>
  <si>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</si>
  <si>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</si>
  <si>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</si>
  <si>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</si>
  <si>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</si>
  <si>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</si>
  <si>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</si>
  <si>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</si>
  <si>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</si>
  <si>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</si>
  <si>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</si>
  <si>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</si>
  <si>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</si>
  <si>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</si>
  <si>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</si>
  <si>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</si>
  <si>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</si>
  <si>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</si>
  <si>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</si>
  <si>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</si>
  <si>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</si>
  <si>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</si>
  <si>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</si>
  <si>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</si>
  <si>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</si>
  <si>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</si>
  <si>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</si>
  <si>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</si>
  <si>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</si>
  <si>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</si>
  <si>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</si>
  <si>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</si>
  <si>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</si>
  <si>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</si>
  <si>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</si>
  <si>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</si>
  <si>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</si>
  <si>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</si>
  <si>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</si>
  <si>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</si>
  <si>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</si>
  <si>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</si>
  <si>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</si>
  <si>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</si>
  <si>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</si>
  <si>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</si>
  <si>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</si>
  <si>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</si>
  <si>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</si>
  <si>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</si>
  <si>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</si>
  <si>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</si>
  <si>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</si>
  <si>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</si>
  <si>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</si>
  <si>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</si>
  <si>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</si>
  <si>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</si>
  <si>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</si>
  <si>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</si>
  <si>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</si>
  <si>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</si>
  <si>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</si>
  <si>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</si>
  <si>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</si>
  <si>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</si>
  <si>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</si>
  <si>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</si>
  <si>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</si>
  <si>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</si>
  <si>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</si>
  <si>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</si>
  <si>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</si>
  <si>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</si>
  <si>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</si>
  <si>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</si>
  <si>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</si>
  <si>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</si>
  <si>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</si>
  <si>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</si>
  <si>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</si>
  <si>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</si>
  <si>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</si>
  <si>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</si>
  <si>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</si>
  <si>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</si>
  <si>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</si>
  <si>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</si>
  <si>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</si>
  <si>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</si>
  <si>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</si>
  <si>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</si>
  <si>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</si>
  <si>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</si>
  <si>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</si>
  <si>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</si>
  <si>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</si>
  <si>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</si>
  <si>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</si>
  <si>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</si>
  <si>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</si>
  <si>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</si>
  <si>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</si>
  <si>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</si>
  <si>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</si>
  <si>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</si>
  <si>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</si>
  <si>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</si>
  <si>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</si>
  <si>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</si>
  <si>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</si>
  <si>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</si>
  <si>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</si>
  <si>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</si>
  <si>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</si>
  <si>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</si>
  <si>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</si>
  <si>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</si>
  <si>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</si>
  <si>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</si>
  <si>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</si>
  <si>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</si>
  <si>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</si>
  <si>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</si>
  <si>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</si>
  <si>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</si>
  <si>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</si>
  <si>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</si>
  <si>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</si>
  <si>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</si>
  <si>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</si>
  <si>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</si>
  <si>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</si>
  <si>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</si>
  <si>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</si>
  <si>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</si>
  <si>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</si>
  <si>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</si>
  <si>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</si>
  <si>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</si>
  <si>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</si>
  <si>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</si>
  <si>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</si>
  <si>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</si>
  <si>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</si>
  <si>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</si>
  <si>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</si>
  <si>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</si>
  <si>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</si>
  <si>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</si>
  <si>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</si>
  <si>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</si>
  <si>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</si>
  <si>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</si>
  <si>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</si>
  <si>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</si>
  <si>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</si>
  <si>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</si>
  <si>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</si>
  <si>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</si>
  <si>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</si>
  <si>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</si>
  <si>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</si>
  <si>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</si>
  <si>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</si>
  <si>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</si>
  <si>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</si>
  <si>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</si>
  <si>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</si>
  <si>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</si>
  <si>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</si>
  <si>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</si>
  <si>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</si>
  <si>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</si>
  <si>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</si>
  <si>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</si>
  <si>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</si>
  <si>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</si>
  <si>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</si>
  <si>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</si>
  <si>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</si>
  <si>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</si>
  <si>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</si>
  <si>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</si>
  <si>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</si>
  <si>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</si>
  <si>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</si>
  <si>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</si>
  <si>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</si>
  <si>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</si>
  <si>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</si>
  <si>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</si>
  <si>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</si>
  <si>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</si>
  <si>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</si>
  <si>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</si>
  <si>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</si>
  <si>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</si>
  <si>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</si>
  <si>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</si>
  <si>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</si>
  <si>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</si>
  <si>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</si>
  <si>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</si>
  <si>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</si>
  <si>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</si>
  <si>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</si>
  <si>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</si>
  <si>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</si>
  <si>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</si>
  <si>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</si>
  <si>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</si>
  <si>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</si>
  <si>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</si>
  <si>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</si>
  <si>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</si>
  <si>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</si>
  <si>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</si>
  <si>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</si>
  <si>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</si>
  <si>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</si>
  <si>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</si>
  <si>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</si>
  <si>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</si>
  <si>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</si>
  <si>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</si>
  <si>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</si>
  <si>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</si>
  <si>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</si>
  <si>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</si>
  <si>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</si>
  <si>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</si>
  <si>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</si>
  <si>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</si>
  <si>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</si>
  <si>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</si>
  <si>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</si>
  <si>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</si>
  <si>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</si>
  <si>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</si>
  <si>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</si>
  <si>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</si>
  <si>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</si>
  <si>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</si>
  <si>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</si>
  <si>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</si>
  <si>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</si>
  <si>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</si>
  <si>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</si>
  <si>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</si>
  <si>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</si>
  <si>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</si>
  <si>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</si>
  <si>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</si>
  <si>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</si>
  <si>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</si>
  <si>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</si>
  <si>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</si>
  <si>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</si>
  <si>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</si>
  <si>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</si>
  <si>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</si>
  <si>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</si>
  <si>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</si>
  <si>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</si>
  <si>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</si>
  <si>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</si>
  <si>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</si>
  <si>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</si>
  <si>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</si>
  <si>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</si>
  <si>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</si>
  <si>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</si>
  <si>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</si>
  <si>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</si>
  <si>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</si>
  <si>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</si>
  <si>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</si>
  <si>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</si>
  <si>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</si>
  <si>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</si>
  <si>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</si>
  <si>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</si>
  <si>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</si>
  <si>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</si>
  <si>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</si>
  <si>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</si>
  <si>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</si>
  <si>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</si>
  <si>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</si>
  <si>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</si>
  <si>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</si>
  <si>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</si>
  <si>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</si>
  <si>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</si>
  <si>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</si>
  <si>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</si>
  <si>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</si>
  <si>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</si>
  <si>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</si>
  <si>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</si>
  <si>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</si>
  <si>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</si>
  <si>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</si>
  <si>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</si>
  <si>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</si>
  <si>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</si>
  <si>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</si>
  <si>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</si>
  <si>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</si>
  <si>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</si>
  <si>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</si>
  <si>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</si>
  <si>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</si>
  <si>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</si>
  <si>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</si>
  <si>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</si>
  <si>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</si>
  <si>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</si>
  <si>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</si>
  <si>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</si>
  <si>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</si>
  <si>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</si>
  <si>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</si>
  <si>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</si>
  <si>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</si>
  <si>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</si>
  <si>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</si>
  <si>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</si>
  <si>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</si>
  <si>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</si>
  <si>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</si>
  <si>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</si>
  <si>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</si>
  <si>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</si>
  <si>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</si>
  <si>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</si>
  <si>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</si>
  <si>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</si>
  <si>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</si>
  <si>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</si>
  <si>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</si>
  <si>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</si>
  <si>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</si>
  <si>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</si>
  <si>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</si>
  <si>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</si>
  <si>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</si>
  <si>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</si>
  <si>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</si>
  <si>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</si>
  <si>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</si>
  <si>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</si>
  <si>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</si>
  <si>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</si>
  <si>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</si>
  <si>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</si>
  <si>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</si>
  <si>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</si>
  <si>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</si>
  <si>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</si>
  <si>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</si>
  <si>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</si>
  <si>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</si>
  <si>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</si>
  <si>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</si>
  <si>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</si>
  <si>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</si>
  <si>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</si>
  <si>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</si>
  <si>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</si>
  <si>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</si>
  <si>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</si>
  <si>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</si>
  <si>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</si>
  <si>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</si>
  <si>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</si>
  <si>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</si>
  <si>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</si>
  <si>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</si>
  <si>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</si>
  <si>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</si>
  <si>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</si>
  <si>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</si>
  <si>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</si>
  <si>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</si>
  <si>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</si>
  <si>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</si>
  <si>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</si>
  <si>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</si>
  <si>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</si>
  <si>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</si>
  <si>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</si>
  <si>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</si>
  <si>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</si>
  <si>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</si>
  <si>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</si>
  <si>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</si>
  <si>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</si>
  <si>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</si>
  <si>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</si>
  <si>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</si>
  <si>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</si>
  <si>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</si>
  <si>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</si>
  <si>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</si>
  <si>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</si>
  <si>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</si>
  <si>
    <t>A0558</t>
  </si>
  <si>
    <t>A0559</t>
  </si>
  <si>
    <t>A0560</t>
  </si>
  <si>
    <t>A0561</t>
  </si>
  <si>
    <t>A0562</t>
  </si>
  <si>
    <t>A0563</t>
  </si>
  <si>
    <t>A0564</t>
  </si>
  <si>
    <t>A0565</t>
  </si>
  <si>
    <t>A0566</t>
  </si>
  <si>
    <t>A0567</t>
  </si>
  <si>
    <t>A0568</t>
  </si>
  <si>
    <t>A0569</t>
  </si>
  <si>
    <t>A0570</t>
  </si>
  <si>
    <t>A0571</t>
  </si>
  <si>
    <t>A0572</t>
  </si>
  <si>
    <t>A0573</t>
  </si>
  <si>
    <t>A0574</t>
  </si>
  <si>
    <t>A0575</t>
  </si>
  <si>
    <t>A0576</t>
  </si>
  <si>
    <t>A0577</t>
  </si>
  <si>
    <t>A0578</t>
  </si>
  <si>
    <t>A0579</t>
  </si>
  <si>
    <t>A0580</t>
  </si>
  <si>
    <t>A0581</t>
  </si>
  <si>
    <t>A0582</t>
  </si>
  <si>
    <t>A0583</t>
  </si>
  <si>
    <t>A0584</t>
  </si>
  <si>
    <t>A0585</t>
  </si>
  <si>
    <t>A0586</t>
  </si>
  <si>
    <t>A0587</t>
  </si>
  <si>
    <t>A0588</t>
  </si>
  <si>
    <t>A0589</t>
  </si>
  <si>
    <t>A0590</t>
  </si>
  <si>
    <t>A0591</t>
  </si>
  <si>
    <t>A0592</t>
  </si>
  <si>
    <t>A0593</t>
  </si>
  <si>
    <t>A0594</t>
  </si>
  <si>
    <t>A0595</t>
  </si>
  <si>
    <t>A0596</t>
  </si>
  <si>
    <t>A0597</t>
  </si>
  <si>
    <t>A0598</t>
  </si>
  <si>
    <t>A0599</t>
  </si>
  <si>
    <t>A0600</t>
  </si>
  <si>
    <t>A0601</t>
  </si>
  <si>
    <t>A0602</t>
  </si>
  <si>
    <t>A0603</t>
  </si>
  <si>
    <t>A0604</t>
  </si>
  <si>
    <t>A0605</t>
  </si>
  <si>
    <t>A0606</t>
  </si>
  <si>
    <t>A0607</t>
  </si>
  <si>
    <t>A0608</t>
  </si>
  <si>
    <t>A0609</t>
  </si>
  <si>
    <t>A0610</t>
  </si>
  <si>
    <t>A0611</t>
  </si>
  <si>
    <t>A0612</t>
  </si>
  <si>
    <t>A0613</t>
  </si>
  <si>
    <t>A0614</t>
  </si>
  <si>
    <t>A0615</t>
  </si>
  <si>
    <t>A0616</t>
  </si>
  <si>
    <t>A0617</t>
  </si>
  <si>
    <t>A0618</t>
  </si>
  <si>
    <t>A0619</t>
  </si>
  <si>
    <t>A0620</t>
  </si>
  <si>
    <t>A0621</t>
  </si>
  <si>
    <t>A0622</t>
  </si>
  <si>
    <t>A0623</t>
  </si>
  <si>
    <t>A0624</t>
  </si>
  <si>
    <t>A0625</t>
  </si>
  <si>
    <t>A0626</t>
  </si>
  <si>
    <t>A0627</t>
  </si>
  <si>
    <t>A0628</t>
  </si>
  <si>
    <t>A0629</t>
  </si>
  <si>
    <t>A0630</t>
  </si>
  <si>
    <t>A0631</t>
  </si>
  <si>
    <t>A0632</t>
  </si>
  <si>
    <t>A0633</t>
  </si>
  <si>
    <t>A0634</t>
  </si>
  <si>
    <t>A0635</t>
  </si>
  <si>
    <t>A0636</t>
  </si>
  <si>
    <t>A0637</t>
  </si>
  <si>
    <t>A0638</t>
  </si>
  <si>
    <t>A0639</t>
  </si>
  <si>
    <t>A0640</t>
  </si>
  <si>
    <t>A0641</t>
  </si>
  <si>
    <t>A0642</t>
  </si>
  <si>
    <t>A0643</t>
  </si>
  <si>
    <t>A0644</t>
  </si>
  <si>
    <t>A0645</t>
  </si>
  <si>
    <t>A0646</t>
  </si>
  <si>
    <t>A0647</t>
  </si>
  <si>
    <t>A0648</t>
  </si>
  <si>
    <t>A0649</t>
  </si>
  <si>
    <t>A0650</t>
  </si>
  <si>
    <t>A0651</t>
  </si>
  <si>
    <t>A0652</t>
  </si>
  <si>
    <t>A0653</t>
  </si>
  <si>
    <t>A0654</t>
  </si>
  <si>
    <t>A0655</t>
  </si>
  <si>
    <t>A0656</t>
  </si>
  <si>
    <t>A0657</t>
  </si>
  <si>
    <t>A0658</t>
  </si>
  <si>
    <t>A0659</t>
  </si>
  <si>
    <t>A0660</t>
  </si>
  <si>
    <t>A0661</t>
  </si>
  <si>
    <t>A0662</t>
  </si>
  <si>
    <t>A0663</t>
  </si>
  <si>
    <t>A0664</t>
  </si>
  <si>
    <t>A0665</t>
  </si>
  <si>
    <t>A0666</t>
  </si>
  <si>
    <t>A0667</t>
  </si>
  <si>
    <t>A0668</t>
  </si>
  <si>
    <t>A0669</t>
  </si>
  <si>
    <t>A0670</t>
  </si>
  <si>
    <t>A0671</t>
  </si>
  <si>
    <t>A0672</t>
  </si>
  <si>
    <t>A0673</t>
  </si>
  <si>
    <t>A0674</t>
  </si>
  <si>
    <t>A0675</t>
  </si>
  <si>
    <t>A0676</t>
  </si>
  <si>
    <t>A0677</t>
  </si>
  <si>
    <t>A0678</t>
  </si>
  <si>
    <t>A0679</t>
  </si>
  <si>
    <t>A0680</t>
  </si>
  <si>
    <t>A0681</t>
  </si>
  <si>
    <t>A0682</t>
  </si>
  <si>
    <t>A0683</t>
  </si>
  <si>
    <t>A0684</t>
  </si>
  <si>
    <t>A0685</t>
  </si>
  <si>
    <t>A0686</t>
  </si>
  <si>
    <t>A0687</t>
  </si>
  <si>
    <t>A0688</t>
  </si>
  <si>
    <t>A0689</t>
  </si>
  <si>
    <t>A0690</t>
  </si>
  <si>
    <t>A0691</t>
  </si>
  <si>
    <t>A0692</t>
  </si>
  <si>
    <t>A0693</t>
  </si>
  <si>
    <t>A0694</t>
  </si>
  <si>
    <t>A0695</t>
  </si>
  <si>
    <t>A0696</t>
  </si>
  <si>
    <t>A0697</t>
  </si>
  <si>
    <t>A0698</t>
  </si>
  <si>
    <t>A0699</t>
  </si>
  <si>
    <t>A0700</t>
  </si>
  <si>
    <t>A0701</t>
  </si>
  <si>
    <t>A0702</t>
  </si>
  <si>
    <t>A0703</t>
  </si>
  <si>
    <t>A0704</t>
  </si>
  <si>
    <t>A0705</t>
  </si>
  <si>
    <t>A0706</t>
  </si>
  <si>
    <t>A0707</t>
  </si>
  <si>
    <t>A0708</t>
  </si>
  <si>
    <t>A0709</t>
  </si>
  <si>
    <t>A0710</t>
  </si>
  <si>
    <t>A0711</t>
  </si>
  <si>
    <t>A0712</t>
  </si>
  <si>
    <t>A0713</t>
  </si>
  <si>
    <t>A0714</t>
  </si>
  <si>
    <t>A0715</t>
  </si>
  <si>
    <t>A0716</t>
  </si>
  <si>
    <t>A0717</t>
  </si>
  <si>
    <t>A0718</t>
  </si>
  <si>
    <t>A0719</t>
  </si>
  <si>
    <t>A0720</t>
  </si>
  <si>
    <t>A0721</t>
  </si>
  <si>
    <t>A0722</t>
  </si>
  <si>
    <t>A0723</t>
  </si>
  <si>
    <t>A0724</t>
  </si>
  <si>
    <t>A0725</t>
  </si>
  <si>
    <t>A0726</t>
  </si>
  <si>
    <t>A0727</t>
  </si>
  <si>
    <t>A0728</t>
  </si>
  <si>
    <t>A0729</t>
  </si>
  <si>
    <t>A0730</t>
  </si>
  <si>
    <t>A0731</t>
  </si>
  <si>
    <t>A0732</t>
  </si>
  <si>
    <t>A0733</t>
  </si>
  <si>
    <t>A0734</t>
  </si>
  <si>
    <t>A0735</t>
  </si>
  <si>
    <t>A0736</t>
  </si>
  <si>
    <t>A0737</t>
  </si>
  <si>
    <t>A0738</t>
  </si>
  <si>
    <t>A0739</t>
  </si>
  <si>
    <t>A0740</t>
  </si>
  <si>
    <t>A0741</t>
  </si>
  <si>
    <t>A0742</t>
  </si>
  <si>
    <t>A0743</t>
  </si>
  <si>
    <t>A0744</t>
  </si>
  <si>
    <t>A0745</t>
  </si>
  <si>
    <t>A0746</t>
  </si>
  <si>
    <t>A0747</t>
  </si>
  <si>
    <t>A0748</t>
  </si>
  <si>
    <t>A0749</t>
  </si>
  <si>
    <t>A0750</t>
  </si>
  <si>
    <t>A0751</t>
  </si>
  <si>
    <t>A0752</t>
  </si>
  <si>
    <t>A0753</t>
  </si>
  <si>
    <t>A0754</t>
  </si>
  <si>
    <t>A0755</t>
  </si>
  <si>
    <t>A0756</t>
  </si>
  <si>
    <t>A0757</t>
  </si>
  <si>
    <t>A0758</t>
  </si>
  <si>
    <t>A0759</t>
  </si>
  <si>
    <t>A0760</t>
  </si>
  <si>
    <t>A0761</t>
  </si>
  <si>
    <t>A0762</t>
  </si>
  <si>
    <t>A0763</t>
  </si>
  <si>
    <t>A0764</t>
  </si>
  <si>
    <t>A0765</t>
  </si>
  <si>
    <t>A0766</t>
  </si>
  <si>
    <t>A0767</t>
  </si>
  <si>
    <t>A0768</t>
  </si>
  <si>
    <t>A0769</t>
  </si>
  <si>
    <t>A0770</t>
  </si>
  <si>
    <t>A0771</t>
  </si>
  <si>
    <t>A0772</t>
  </si>
  <si>
    <t>A0773</t>
  </si>
  <si>
    <t>A0774</t>
  </si>
  <si>
    <t>A0775</t>
  </si>
  <si>
    <t>A0776</t>
  </si>
  <si>
    <t>A0777</t>
  </si>
  <si>
    <t>A0778</t>
  </si>
  <si>
    <t>A0779</t>
  </si>
  <si>
    <t>A0780</t>
  </si>
  <si>
    <t>A0781</t>
  </si>
  <si>
    <t>A0782</t>
  </si>
  <si>
    <t>A0783</t>
  </si>
  <si>
    <t>A0784</t>
  </si>
  <si>
    <t>A0785</t>
  </si>
  <si>
    <t>A0786</t>
  </si>
  <si>
    <t>A0787</t>
  </si>
  <si>
    <t>A0788</t>
  </si>
  <si>
    <t>A0789</t>
  </si>
  <si>
    <t>A0790</t>
  </si>
  <si>
    <t>A0791</t>
  </si>
  <si>
    <t>A0792</t>
  </si>
  <si>
    <t>A0793</t>
  </si>
  <si>
    <t>A0794</t>
  </si>
  <si>
    <t>A0795</t>
  </si>
  <si>
    <t>A0796</t>
  </si>
  <si>
    <t>A0797</t>
  </si>
  <si>
    <t>A0798</t>
  </si>
  <si>
    <t>A0799</t>
  </si>
  <si>
    <t>A0800</t>
  </si>
  <si>
    <t>A0801</t>
  </si>
  <si>
    <t>A0802</t>
  </si>
  <si>
    <t>A0803</t>
  </si>
  <si>
    <t>A0804</t>
  </si>
  <si>
    <t>A0805</t>
  </si>
  <si>
    <t>A0806</t>
  </si>
  <si>
    <t>A0807</t>
  </si>
  <si>
    <t>A0808</t>
  </si>
  <si>
    <t>A0809</t>
  </si>
  <si>
    <t>A0810</t>
  </si>
  <si>
    <t>A0811</t>
  </si>
  <si>
    <t>A0812</t>
  </si>
  <si>
    <t>A0813</t>
  </si>
  <si>
    <t>A0814</t>
  </si>
  <si>
    <t>A0815</t>
  </si>
  <si>
    <t>A0816</t>
  </si>
  <si>
    <t>A0817</t>
  </si>
  <si>
    <t>A0818</t>
  </si>
  <si>
    <t>A0819</t>
  </si>
  <si>
    <t>A0820</t>
  </si>
  <si>
    <t>A0821</t>
  </si>
  <si>
    <t>A0822</t>
  </si>
  <si>
    <t>A0823</t>
  </si>
  <si>
    <t>A0824</t>
  </si>
  <si>
    <t>A0825</t>
  </si>
  <si>
    <t>A0826</t>
  </si>
  <si>
    <t>A0827</t>
  </si>
  <si>
    <t>A0828</t>
  </si>
  <si>
    <t>A0829</t>
  </si>
  <si>
    <t>A0830</t>
  </si>
  <si>
    <t>A0831</t>
  </si>
  <si>
    <t>A0832</t>
  </si>
  <si>
    <t>A0833</t>
  </si>
  <si>
    <t>A0834</t>
  </si>
  <si>
    <t>A0835</t>
  </si>
  <si>
    <t>A0836</t>
  </si>
  <si>
    <t>A0837</t>
  </si>
  <si>
    <t>A0838</t>
  </si>
  <si>
    <t>A0839</t>
  </si>
  <si>
    <t>A0840</t>
  </si>
  <si>
    <t>A0841</t>
  </si>
  <si>
    <t>A0842</t>
  </si>
  <si>
    <t>A0843</t>
  </si>
  <si>
    <t>A0844</t>
  </si>
  <si>
    <t>A0845</t>
  </si>
  <si>
    <t>A0846</t>
  </si>
  <si>
    <t>A0847</t>
  </si>
  <si>
    <t>A0848</t>
  </si>
  <si>
    <t>A0849</t>
  </si>
  <si>
    <t>A0850</t>
  </si>
  <si>
    <t>A0851</t>
  </si>
  <si>
    <t>A0852</t>
  </si>
  <si>
    <t>A0853</t>
  </si>
  <si>
    <t>A0854</t>
  </si>
  <si>
    <t>A0855</t>
  </si>
  <si>
    <t>A0856</t>
  </si>
  <si>
    <t>A0857</t>
  </si>
  <si>
    <t>A0858</t>
  </si>
  <si>
    <t>A0859</t>
  </si>
  <si>
    <t>A0860</t>
  </si>
  <si>
    <t>A0861</t>
  </si>
  <si>
    <t>A0862</t>
  </si>
  <si>
    <t>A0863</t>
  </si>
  <si>
    <t>A0864</t>
  </si>
  <si>
    <t>A0865</t>
  </si>
  <si>
    <t>A0866</t>
  </si>
  <si>
    <t>A0867</t>
  </si>
  <si>
    <t>A0868</t>
  </si>
  <si>
    <t>A0869</t>
  </si>
  <si>
    <t>A0870</t>
  </si>
  <si>
    <t>A0871</t>
  </si>
  <si>
    <t>A0872</t>
  </si>
  <si>
    <t>A0873</t>
  </si>
  <si>
    <t>A0874</t>
  </si>
  <si>
    <t>A0875</t>
  </si>
  <si>
    <t>A0876</t>
  </si>
  <si>
    <t>A0877</t>
  </si>
  <si>
    <t>A0878</t>
  </si>
  <si>
    <t>A0879</t>
  </si>
  <si>
    <t>A0880</t>
  </si>
  <si>
    <t>A0881</t>
  </si>
  <si>
    <t>A0882</t>
  </si>
  <si>
    <t>A0883</t>
  </si>
  <si>
    <t>A0884</t>
  </si>
  <si>
    <t>A0885</t>
  </si>
  <si>
    <t>A0886</t>
  </si>
  <si>
    <t>A0887</t>
  </si>
  <si>
    <t>A0888</t>
  </si>
  <si>
    <t>A0889</t>
  </si>
  <si>
    <t>A0890</t>
  </si>
  <si>
    <t>A0891</t>
  </si>
  <si>
    <t>A0892</t>
  </si>
  <si>
    <t>A0893</t>
  </si>
  <si>
    <t>A0894</t>
  </si>
  <si>
    <t>A0895</t>
  </si>
  <si>
    <t>A0896</t>
  </si>
  <si>
    <t>A0897</t>
  </si>
  <si>
    <t>A0898</t>
  </si>
  <si>
    <t>A0899</t>
  </si>
  <si>
    <t>A0900</t>
  </si>
  <si>
    <t>A0901</t>
  </si>
  <si>
    <t>A0902</t>
  </si>
  <si>
    <t>A0903</t>
  </si>
  <si>
    <t>A0904</t>
  </si>
  <si>
    <t>A0905</t>
  </si>
  <si>
    <t>A0906</t>
  </si>
  <si>
    <t>A0907</t>
  </si>
  <si>
    <t>A0908</t>
  </si>
  <si>
    <t>A0909</t>
  </si>
  <si>
    <t>A0910</t>
  </si>
  <si>
    <t>A0911</t>
  </si>
  <si>
    <t>A0912</t>
  </si>
  <si>
    <t>A0913</t>
  </si>
  <si>
    <t>A0914</t>
  </si>
  <si>
    <t>A0915</t>
  </si>
  <si>
    <t>A0916</t>
  </si>
  <si>
    <t>A0917</t>
  </si>
  <si>
    <t>A0918</t>
  </si>
  <si>
    <t>A0919</t>
  </si>
  <si>
    <t>A0920</t>
  </si>
  <si>
    <t>A0921</t>
  </si>
  <si>
    <t>A0922</t>
  </si>
  <si>
    <t>A0923</t>
  </si>
  <si>
    <t>A0924</t>
  </si>
  <si>
    <t>A0925</t>
  </si>
  <si>
    <t>A0926</t>
  </si>
  <si>
    <t>A0927</t>
  </si>
  <si>
    <t>A0928</t>
  </si>
  <si>
    <t>A0929</t>
  </si>
  <si>
    <t>A0930</t>
  </si>
  <si>
    <t>A0931</t>
  </si>
  <si>
    <t>A0932</t>
  </si>
  <si>
    <t>A0933</t>
  </si>
  <si>
    <t>A0934</t>
  </si>
  <si>
    <t>A0935</t>
  </si>
  <si>
    <t>A0936</t>
  </si>
  <si>
    <t>A0937</t>
  </si>
  <si>
    <t>A0938</t>
  </si>
  <si>
    <t>A0939</t>
  </si>
  <si>
    <t>A0940</t>
  </si>
  <si>
    <t>A0941</t>
  </si>
  <si>
    <t>A0942</t>
  </si>
  <si>
    <t>A0943</t>
  </si>
  <si>
    <t>A0944</t>
  </si>
  <si>
    <t>A0945</t>
  </si>
  <si>
    <t>A0946</t>
  </si>
  <si>
    <t>A0947</t>
  </si>
  <si>
    <t>A0948</t>
  </si>
  <si>
    <t>A0949</t>
  </si>
  <si>
    <t>A0950</t>
  </si>
  <si>
    <t>A0951</t>
  </si>
  <si>
    <t>A0952</t>
  </si>
  <si>
    <t>A0953</t>
  </si>
  <si>
    <t>A0954</t>
  </si>
  <si>
    <t>A0955</t>
  </si>
  <si>
    <t>A0956</t>
  </si>
  <si>
    <t>A0957</t>
  </si>
  <si>
    <t>A0958</t>
  </si>
  <si>
    <t>A0959</t>
  </si>
  <si>
    <t>A0960</t>
  </si>
  <si>
    <t>A0961</t>
  </si>
  <si>
    <t>A0962</t>
  </si>
  <si>
    <t>A0963</t>
  </si>
  <si>
    <t>A0964</t>
  </si>
  <si>
    <t>A0965</t>
  </si>
  <si>
    <t>A0966</t>
  </si>
  <si>
    <t>A0967</t>
  </si>
  <si>
    <t>A0968</t>
  </si>
  <si>
    <t>A0969</t>
  </si>
  <si>
    <t>A0970</t>
  </si>
  <si>
    <t>A0971</t>
  </si>
  <si>
    <t>A0972</t>
  </si>
  <si>
    <t>A0973</t>
  </si>
  <si>
    <t>A0974</t>
  </si>
  <si>
    <t>A0975</t>
  </si>
  <si>
    <t>A0976</t>
  </si>
  <si>
    <t>A0977</t>
  </si>
  <si>
    <t>A0978</t>
  </si>
  <si>
    <t>A0979</t>
  </si>
  <si>
    <t>A0980</t>
  </si>
  <si>
    <t>A0981</t>
  </si>
  <si>
    <t>A0982</t>
  </si>
  <si>
    <t>A0983</t>
  </si>
  <si>
    <t>A0984</t>
  </si>
  <si>
    <t>A0985</t>
  </si>
  <si>
    <t>A0986</t>
  </si>
  <si>
    <t>A0987</t>
  </si>
  <si>
    <t>A0988</t>
  </si>
  <si>
    <t>A0989</t>
  </si>
  <si>
    <t>A0990</t>
  </si>
  <si>
    <t>A0991</t>
  </si>
  <si>
    <t>A0992</t>
  </si>
  <si>
    <t>A0993</t>
  </si>
  <si>
    <t>A0994</t>
  </si>
  <si>
    <t>A0995</t>
  </si>
  <si>
    <t>A0996</t>
  </si>
  <si>
    <t>A0997</t>
  </si>
  <si>
    <t>A0998</t>
  </si>
  <si>
    <t>A0999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</si>
  <si>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</si>
  <si>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</si>
  <si>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</si>
  <si>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</si>
  <si>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</si>
  <si>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</si>
  <si>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</si>
  <si>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</si>
  <si>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</si>
  <si>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</si>
  <si>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</si>
  <si>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</si>
  <si>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</si>
  <si>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</si>
  <si>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</si>
  <si>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</si>
  <si>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</si>
  <si>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</si>
  <si>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</si>
  <si>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</si>
  <si>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</si>
  <si>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</si>
  <si>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</si>
  <si>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</si>
  <si>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</si>
  <si>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</si>
  <si>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</si>
  <si>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</si>
  <si>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</si>
  <si>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</si>
  <si>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</si>
  <si>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</si>
  <si>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</si>
  <si>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</si>
  <si>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</si>
  <si>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</si>
  <si>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</si>
  <si>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</si>
  <si>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</si>
  <si>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</si>
  <si>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</si>
  <si>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</si>
  <si>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</si>
  <si>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</si>
  <si>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</si>
  <si>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</si>
  <si>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</si>
  <si>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</si>
  <si>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</si>
  <si>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</si>
  <si>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</si>
  <si>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</si>
  <si>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</si>
  <si>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</si>
  <si>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</si>
  <si>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</si>
  <si>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</si>
  <si>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</si>
  <si>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</si>
  <si>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</si>
  <si>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</si>
  <si>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</si>
  <si>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</si>
  <si>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</si>
  <si>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</si>
  <si>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</si>
  <si>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</si>
  <si>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</si>
  <si>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</si>
  <si>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</si>
  <si>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</si>
  <si>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</si>
  <si>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</si>
  <si>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</si>
  <si>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</si>
  <si>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</si>
  <si>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</si>
  <si>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</si>
  <si>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</si>
  <si>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</si>
  <si>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</si>
  <si>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</si>
  <si>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</si>
  <si>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</si>
  <si>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</si>
  <si>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</si>
  <si>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</si>
  <si>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</si>
  <si>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</si>
  <si>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</si>
  <si>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</si>
  <si>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</si>
  <si>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</si>
  <si>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</si>
  <si>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</si>
  <si>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</si>
  <si>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</si>
  <si>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</si>
  <si>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</si>
  <si>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</si>
  <si>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</si>
  <si>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</si>
  <si>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</si>
  <si>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</si>
  <si>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</si>
  <si>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</si>
  <si>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</si>
  <si>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</si>
  <si>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</si>
  <si>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</si>
  <si>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</si>
  <si>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</si>
  <si>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</si>
  <si>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</si>
  <si>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</si>
  <si>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</si>
  <si>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</si>
  <si>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</si>
  <si>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</si>
  <si>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</si>
  <si>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</si>
  <si>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</si>
  <si>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</si>
  <si>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</si>
  <si>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</si>
  <si>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</si>
  <si>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</si>
  <si>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</si>
  <si>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</si>
  <si>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</si>
  <si>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</si>
  <si>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</si>
  <si>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</si>
  <si>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</si>
  <si>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</si>
  <si>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</si>
  <si>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</si>
  <si>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</si>
  <si>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</si>
  <si>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</si>
  <si>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</si>
  <si>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</si>
  <si>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</si>
  <si>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</si>
  <si>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</si>
  <si>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</si>
  <si>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</si>
  <si>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</si>
  <si>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</si>
  <si>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</si>
  <si>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</si>
  <si>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</si>
  <si>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</si>
  <si>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</si>
  <si>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</si>
  <si>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</si>
  <si>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</si>
  <si>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</si>
  <si>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</si>
  <si>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</si>
  <si>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</si>
  <si>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</si>
  <si>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</si>
  <si>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</si>
  <si>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</si>
  <si>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</si>
  <si>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</si>
  <si>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</si>
  <si>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</si>
  <si>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</si>
  <si>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</si>
  <si>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</si>
  <si>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</si>
  <si>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</si>
  <si>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</si>
  <si>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</si>
  <si>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</si>
  <si>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</si>
  <si>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</si>
  <si>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</si>
  <si>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</si>
  <si>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</si>
  <si>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</si>
  <si>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</si>
  <si>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</si>
  <si>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</si>
  <si>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</si>
  <si>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</si>
  <si>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</si>
  <si>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</si>
  <si>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</si>
  <si>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</si>
  <si>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</si>
  <si>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</si>
  <si>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</si>
  <si>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</si>
  <si>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</si>
  <si>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</si>
  <si>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</si>
  <si>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</si>
  <si>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</si>
  <si>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</si>
  <si>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</si>
  <si>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</si>
  <si>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</si>
  <si>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</si>
  <si>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</si>
  <si>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</si>
  <si>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</si>
  <si>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</si>
  <si>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</si>
  <si>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</si>
  <si>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</si>
  <si>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</si>
  <si>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</si>
  <si>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</si>
  <si>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</si>
  <si>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</si>
  <si>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</si>
  <si>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</si>
  <si>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</si>
  <si>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</si>
  <si>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</si>
  <si>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</si>
  <si>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</si>
  <si>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</si>
  <si>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</si>
  <si>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</si>
  <si>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</si>
  <si>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</si>
  <si>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</si>
  <si>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</si>
  <si>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</si>
  <si>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</si>
  <si>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</si>
  <si>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</si>
  <si>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</si>
  <si>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</si>
  <si>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</si>
  <si>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</si>
  <si>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</si>
  <si>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</si>
  <si>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</si>
  <si>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</si>
  <si>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</si>
  <si>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</si>
  <si>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</si>
  <si>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</si>
  <si>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</si>
  <si>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</si>
  <si>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</si>
  <si>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</si>
  <si>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</si>
  <si>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</si>
  <si>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</si>
  <si>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</si>
  <si>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</si>
  <si>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</si>
  <si>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</si>
  <si>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</si>
  <si>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</si>
  <si>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</si>
  <si>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</si>
  <si>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</si>
  <si>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</si>
  <si>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</si>
  <si>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</si>
  <si>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</si>
  <si>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</si>
  <si>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</si>
  <si>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</si>
  <si>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</si>
  <si>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</si>
  <si>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</si>
  <si>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</si>
  <si>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</si>
  <si>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</si>
  <si>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</si>
  <si>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</si>
  <si>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</si>
  <si>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</si>
  <si>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</si>
  <si>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</si>
  <si>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</si>
  <si>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</si>
  <si>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</si>
  <si>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</si>
  <si>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</si>
  <si>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</si>
  <si>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</si>
  <si>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</si>
  <si>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</si>
  <si>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</si>
  <si>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</si>
  <si>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</si>
  <si>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</si>
  <si>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</si>
  <si>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</si>
  <si>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</si>
  <si>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</si>
  <si>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</si>
  <si>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</si>
  <si>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</si>
  <si>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</si>
  <si>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</si>
  <si>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</si>
  <si>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</si>
  <si>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</si>
  <si>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</si>
  <si>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</si>
  <si>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</si>
  <si>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</si>
  <si>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</si>
  <si>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</si>
  <si>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</si>
  <si>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</si>
  <si>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</si>
  <si>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</si>
  <si>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</si>
  <si>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</si>
  <si>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</si>
  <si>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</si>
  <si>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</si>
  <si>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</si>
  <si>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</si>
  <si>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</si>
  <si>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</si>
  <si>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</si>
  <si>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</si>
  <si>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</si>
  <si>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</si>
  <si>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</si>
  <si>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</si>
  <si>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</si>
  <si>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</si>
  <si>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</si>
  <si>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</si>
  <si>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</si>
  <si>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</si>
  <si>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</si>
  <si>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</si>
  <si>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</si>
  <si>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</si>
  <si>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</si>
  <si>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</si>
  <si>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</si>
  <si>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</si>
  <si>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</si>
  <si>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</si>
  <si>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</si>
  <si>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</si>
  <si>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</si>
  <si>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</si>
  <si>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</si>
  <si>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</si>
  <si>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</si>
  <si>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</si>
  <si>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</si>
  <si>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</si>
  <si>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</si>
  <si>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</si>
  <si>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</si>
  <si>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</si>
  <si>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</si>
  <si>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</si>
  <si>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</si>
  <si>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</si>
  <si>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</si>
  <si>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</si>
  <si>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</si>
  <si>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</si>
  <si>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</si>
  <si>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</si>
  <si>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</si>
  <si>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</si>
  <si>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</si>
  <si>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</si>
  <si>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</si>
  <si>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</si>
  <si>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</si>
  <si>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</si>
  <si>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</si>
  <si>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</si>
  <si>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</si>
  <si>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</si>
  <si>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</si>
  <si>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</si>
  <si>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</si>
  <si>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</si>
  <si>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</si>
  <si>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</si>
  <si>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</si>
  <si>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</si>
  <si>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</si>
  <si>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</si>
  <si>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</si>
  <si>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</si>
  <si>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</si>
  <si>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</si>
  <si>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</si>
  <si>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</si>
  <si>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</si>
  <si>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</si>
  <si>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</si>
  <si>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</si>
  <si>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</si>
  <si>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</si>
  <si>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</si>
  <si>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</si>
  <si>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</si>
  <si>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</si>
  <si>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</si>
  <si>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</si>
  <si>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</si>
  <si>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</si>
  <si>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</si>
  <si>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</si>
  <si>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</si>
  <si>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</si>
  <si>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</si>
  <si>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</si>
  <si>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</si>
  <si>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</si>
  <si>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</si>
  <si>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</si>
  <si>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</si>
  <si>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</si>
  <si>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</si>
  <si>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</si>
  <si>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</si>
  <si>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</si>
  <si>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</si>
  <si>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</si>
  <si>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</si>
  <si>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</si>
  <si>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</si>
  <si>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</si>
  <si>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</si>
  <si>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</si>
  <si>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</si>
  <si>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</si>
  <si>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</si>
  <si>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</si>
  <si>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</si>
  <si>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</si>
  <si>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</si>
  <si>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</si>
  <si>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</si>
  <si>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</si>
  <si>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</si>
  <si>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</si>
  <si>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</si>
  <si>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</si>
  <si>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</si>
  <si>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</si>
  <si>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</si>
  <si>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</si>
  <si>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</si>
  <si>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</si>
  <si>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</si>
  <si>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</si>
  <si>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</si>
  <si>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</si>
  <si>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</si>
  <si>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</si>
  <si>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</si>
  <si>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</si>
  <si>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</si>
  <si>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</si>
  <si>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</si>
  <si>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</si>
  <si>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</si>
  <si>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</si>
  <si>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</si>
  <si>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</si>
  <si>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</si>
  <si>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</si>
  <si>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</si>
  <si>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</si>
  <si>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</si>
  <si>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</si>
  <si>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</si>
  <si>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</si>
  <si>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</si>
  <si>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</si>
  <si>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</si>
  <si>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</si>
  <si>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</si>
  <si>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</si>
  <si>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</si>
  <si>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</si>
  <si>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</si>
  <si>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</si>
  <si>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</si>
  <si>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</si>
  <si>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</si>
  <si>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</si>
  <si>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</si>
  <si>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</si>
  <si>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</si>
  <si>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</si>
  <si>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</si>
  <si>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</si>
  <si>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</si>
  <si>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</si>
  <si>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</si>
  <si>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</si>
  <si>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</si>
  <si>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</si>
  <si>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</si>
  <si>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</si>
  <si>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</si>
  <si>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</si>
  <si>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</si>
  <si>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</si>
  <si>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</si>
  <si>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</si>
  <si>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</si>
  <si>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</si>
  <si>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</si>
  <si>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</si>
  <si>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</si>
  <si>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</si>
  <si>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</si>
  <si>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</si>
  <si>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</si>
  <si>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</si>
  <si>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</si>
  <si>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</si>
  <si>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</si>
  <si>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</si>
  <si>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</si>
  <si>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</si>
  <si>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</si>
  <si>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</si>
  <si>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</si>
  <si>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</si>
  <si>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</si>
  <si>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</si>
  <si>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</si>
  <si>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</si>
  <si>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</si>
  <si>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</si>
  <si>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</si>
  <si>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</si>
  <si>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</si>
  <si>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</si>
  <si>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</si>
  <si>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</si>
  <si>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</si>
  <si>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</si>
  <si>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</si>
  <si>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</si>
  <si>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</si>
  <si>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</si>
  <si>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</si>
  <si>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</si>
  <si>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</si>
  <si>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</si>
  <si>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</si>
  <si>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</si>
  <si>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</si>
  <si>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</si>
  <si>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</si>
  <si>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</si>
  <si>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</si>
  <si>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</si>
  <si>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</si>
  <si>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</si>
  <si>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</si>
  <si>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</si>
  <si>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</si>
  <si>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</si>
  <si>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</si>
  <si>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</si>
  <si>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</si>
  <si>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</si>
  <si>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</si>
  <si>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</si>
  <si>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</si>
  <si>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</si>
  <si>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</si>
  <si>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</si>
  <si>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</si>
  <si>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</si>
  <si>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</si>
  <si>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</si>
  <si>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</si>
  <si>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</si>
  <si>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</si>
  <si>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</si>
  <si>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</si>
  <si>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</si>
  <si>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</si>
  <si>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</si>
  <si>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</si>
  <si>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</si>
  <si>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</si>
  <si>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</si>
  <si>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</si>
  <si>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</si>
  <si>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</si>
  <si>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</si>
  <si>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</si>
  <si>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</si>
  <si>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</si>
  <si>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</si>
  <si>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</si>
  <si>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</si>
  <si>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</si>
  <si>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</si>
  <si>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</si>
  <si>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</si>
  <si>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</si>
  <si>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</si>
  <si>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</si>
  <si>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</si>
  <si>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</si>
  <si>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</si>
  <si>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</si>
  <si>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</si>
  <si>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</si>
  <si>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</si>
  <si>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</si>
  <si>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</si>
  <si>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</si>
  <si>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</si>
  <si>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</si>
  <si>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</si>
  <si>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</si>
  <si>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</si>
  <si>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</si>
  <si>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</si>
  <si>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</si>
  <si>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</si>
  <si>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</si>
  <si>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</si>
  <si>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</si>
  <si>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</si>
  <si>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</si>
  <si>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</si>
  <si>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</si>
  <si>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</si>
  <si>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</si>
  <si>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</si>
  <si>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</si>
  <si>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</si>
  <si>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</si>
  <si>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</si>
  <si>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</si>
  <si>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</si>
  <si>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</si>
  <si>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</si>
  <si>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</si>
  <si>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</si>
  <si>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</si>
  <si>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</si>
  <si>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</si>
  <si>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</si>
  <si>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</si>
  <si>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</si>
  <si>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</si>
  <si>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</si>
  <si>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</si>
  <si>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</si>
  <si>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</si>
  <si>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</si>
  <si>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</si>
  <si>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</si>
  <si>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</si>
  <si>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</si>
  <si>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</si>
  <si>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</si>
  <si>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</si>
  <si>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</si>
  <si>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</si>
  <si>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</si>
  <si>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</si>
  <si>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</si>
  <si>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</si>
  <si>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</si>
  <si>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</si>
  <si>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</si>
  <si>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</si>
  <si>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</si>
  <si>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</si>
  <si>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</si>
  <si>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</si>
  <si>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</si>
  <si>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</si>
  <si>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</si>
  <si>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</si>
  <si>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</si>
  <si>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</si>
  <si>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</si>
  <si>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</si>
  <si>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</si>
  <si>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</si>
  <si>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</si>
  <si>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</si>
  <si>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</si>
  <si>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</si>
  <si>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</si>
  <si>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</si>
  <si>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</si>
  <si>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</si>
  <si>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</si>
  <si>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</si>
  <si>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</si>
  <si>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</si>
  <si>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</si>
  <si>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</si>
  <si>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</si>
  <si>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</si>
  <si>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</si>
  <si>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</si>
  <si>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</si>
  <si>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</si>
  <si>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</si>
  <si>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</si>
  <si>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</si>
  <si>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</si>
  <si>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</si>
  <si>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</si>
  <si>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</si>
  <si>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</si>
  <si>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</si>
  <si>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</si>
  <si>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</si>
  <si>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</si>
  <si>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</si>
  <si>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</si>
  <si>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</si>
  <si>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</si>
  <si>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</si>
  <si>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</si>
  <si>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</si>
  <si>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</si>
  <si>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</si>
  <si>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</si>
  <si>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</si>
  <si>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</si>
  <si>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</si>
  <si>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</si>
  <si>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</si>
  <si>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</si>
  <si>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</si>
  <si>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</si>
  <si>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</si>
  <si>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</si>
  <si>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</si>
  <si>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</si>
  <si>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</si>
  <si>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</si>
  <si>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</si>
  <si>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</si>
  <si>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</si>
  <si>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</si>
  <si>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</si>
  <si>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</si>
  <si>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</si>
  <si>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</si>
  <si>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</si>
  <si>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</si>
  <si>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</si>
  <si>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</si>
  <si>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</si>
  <si>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</si>
  <si>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</si>
  <si>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</si>
  <si>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</si>
  <si>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</si>
  <si>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</si>
  <si>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</si>
  <si>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</si>
  <si>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</si>
  <si>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</si>
  <si>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</si>
  <si>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</si>
  <si>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</si>
  <si>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</si>
  <si>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</si>
  <si>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</si>
  <si>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</si>
  <si>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</si>
  <si>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</si>
  <si>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</si>
  <si>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</si>
  <si>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</si>
  <si>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</si>
  <si>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</si>
  <si>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</si>
  <si>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</si>
  <si>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</si>
  <si>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</si>
  <si>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</si>
  <si>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</si>
  <si>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</si>
  <si>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</si>
  <si>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</si>
  <si>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</si>
  <si>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</si>
  <si>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</si>
  <si>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</si>
  <si>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</si>
  <si>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</si>
  <si>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</si>
  <si>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</si>
  <si>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</si>
  <si>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</si>
  <si>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</si>
  <si>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</si>
  <si>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</si>
  <si>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</si>
  <si>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</si>
  <si>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</si>
  <si>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</si>
  <si>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</si>
  <si>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</si>
  <si>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</si>
  <si>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</si>
  <si>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</si>
  <si>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</si>
  <si>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</si>
  <si>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</si>
  <si>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</si>
  <si>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</si>
  <si>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</si>
  <si>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</si>
  <si>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</si>
  <si>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</si>
  <si>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</si>
  <si>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</si>
  <si>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</si>
  <si>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</si>
  <si>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</si>
  <si>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</si>
  <si>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</si>
  <si>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</si>
  <si>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</si>
  <si>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</si>
  <si>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</si>
  <si>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</si>
  <si>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</si>
  <si>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</si>
  <si>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</si>
  <si>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</si>
  <si>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</si>
  <si>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</si>
  <si>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</si>
  <si>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</si>
  <si>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</si>
  <si>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</si>
  <si>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</si>
  <si>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</si>
  <si>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</si>
  <si>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</si>
  <si>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</si>
  <si>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</si>
  <si>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</si>
  <si>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</si>
  <si>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</si>
  <si>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</si>
  <si>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</si>
  <si>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</si>
  <si>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</si>
  <si>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</si>
  <si>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</si>
  <si>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</si>
  <si>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</si>
  <si>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</si>
  <si>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</si>
  <si>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</si>
  <si>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</si>
  <si>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</si>
  <si>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</si>
  <si>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</si>
  <si>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</si>
  <si>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</si>
  <si>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</si>
  <si>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</si>
  <si>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</si>
  <si>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</si>
  <si>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</si>
  <si>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</si>
  <si>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</si>
  <si>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</si>
  <si>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</si>
  <si>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</si>
  <si>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</si>
  <si>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</si>
  <si>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</si>
  <si>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</si>
  <si>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</si>
  <si>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</si>
  <si>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</si>
  <si>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</si>
  <si>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</si>
  <si>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</si>
  <si>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</si>
  <si>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</si>
  <si>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</si>
  <si>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</si>
  <si>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</si>
  <si>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</si>
  <si>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</si>
  <si>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</si>
  <si>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</si>
  <si>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</si>
  <si>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</si>
  <si>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</si>
  <si>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</si>
  <si>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</si>
  <si>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</si>
  <si>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</si>
  <si>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</si>
  <si>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</si>
  <si>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</si>
  <si>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</si>
  <si>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</si>
  <si>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</si>
  <si>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</si>
  <si>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</si>
  <si>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</si>
  <si>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</si>
  <si>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</si>
  <si>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</si>
  <si>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</si>
  <si>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</si>
  <si>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</si>
  <si>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</si>
  <si>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</si>
  <si>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</si>
  <si>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</si>
  <si>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</si>
  <si>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</si>
  <si>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</si>
  <si>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</si>
  <si>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</si>
  <si>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</si>
  <si>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</si>
  <si>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</si>
  <si>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</si>
  <si>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</si>
  <si>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</si>
  <si>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</si>
  <si>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</si>
  <si>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</si>
  <si>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</si>
  <si>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</si>
  <si>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</si>
  <si>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</si>
  <si>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</si>
  <si>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</si>
  <si>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</si>
  <si>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</si>
  <si>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</si>
  <si>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</si>
  <si>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</si>
  <si>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</si>
  <si>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</si>
  <si>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</si>
  <si>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</si>
  <si>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</si>
  <si>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</si>
  <si>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</si>
  <si>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</si>
  <si>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</si>
  <si>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</si>
  <si>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</si>
  <si>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</si>
  <si>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</si>
  <si>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</si>
  <si>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</si>
  <si>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</si>
  <si>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</si>
  <si>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</si>
  <si>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</si>
  <si>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</si>
  <si>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</si>
  <si>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</si>
  <si>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</si>
  <si>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</si>
  <si>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</si>
  <si>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</si>
  <si>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</si>
  <si>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</si>
  <si>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</si>
  <si>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</si>
  <si>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</si>
  <si>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</si>
  <si>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</si>
  <si>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</si>
  <si>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</si>
  <si>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</si>
  <si>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</si>
  <si>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</si>
  <si>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</si>
  <si>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</si>
  <si>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</si>
  <si>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</si>
  <si>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</si>
  <si>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</si>
  <si>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</si>
  <si>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</si>
  <si>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</si>
  <si>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</si>
  <si>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</si>
  <si>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</si>
  <si>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</si>
  <si>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</si>
  <si>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</si>
  <si>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</si>
  <si>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</si>
  <si>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</si>
  <si>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</si>
  <si>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</si>
  <si>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</si>
  <si>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</si>
  <si>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</si>
  <si>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</si>
  <si>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</si>
  <si>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</si>
  <si>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</si>
  <si>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</si>
  <si>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</si>
  <si>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</si>
  <si>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</si>
  <si>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</si>
  <si>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</si>
  <si>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</si>
  <si>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</si>
  <si>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</si>
  <si>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</si>
  <si>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</si>
  <si>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</si>
  <si>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</si>
  <si>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</si>
  <si>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</si>
  <si>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</si>
  <si>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</si>
  <si>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</si>
  <si>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</si>
  <si>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</si>
  <si>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</si>
  <si>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</si>
  <si>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</si>
  <si>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</si>
  <si>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</si>
  <si>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</si>
  <si>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</si>
  <si>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</si>
  <si>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</si>
  <si>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</si>
  <si>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</si>
  <si>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</si>
  <si>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</si>
  <si>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</si>
  <si>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</si>
  <si>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</si>
  <si>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</si>
  <si>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</si>
  <si>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</si>
  <si>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</si>
  <si>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</si>
  <si>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</si>
  <si>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</si>
  <si>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</si>
  <si>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</si>
  <si>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</si>
  <si>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</si>
  <si>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</si>
  <si>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</si>
  <si>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</si>
  <si>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</si>
  <si>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</si>
  <si>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</si>
  <si>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</si>
  <si>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</si>
  <si>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</si>
  <si>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</si>
  <si>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</si>
  <si>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</si>
  <si>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</si>
  <si>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</si>
  <si>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</si>
  <si>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</si>
  <si>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</si>
  <si>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</si>
  <si>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</si>
  <si>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</si>
  <si>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</si>
  <si>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</si>
  <si>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</si>
  <si>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</si>
  <si>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</si>
  <si>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</si>
  <si>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</si>
  <si>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</si>
  <si>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</si>
  <si>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</si>
  <si>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</si>
  <si>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</si>
  <si>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</si>
  <si>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</si>
  <si>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</si>
  <si>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</si>
  <si>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</si>
  <si>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</si>
  <si>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</si>
  <si>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</si>
  <si>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</si>
  <si>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</si>
  <si>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</si>
  <si>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</si>
  <si>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</si>
  <si>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</si>
  <si>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</si>
  <si>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</si>
  <si>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</si>
  <si>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</si>
  <si>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</si>
  <si>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</si>
  <si>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</si>
  <si>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</si>
  <si>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</si>
  <si>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</si>
  <si>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</si>
  <si>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</si>
  <si>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</si>
  <si>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</si>
  <si>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</si>
  <si>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</si>
  <si>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</si>
  <si>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</si>
  <si>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</si>
  <si>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</si>
  <si>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</si>
  <si>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</si>
  <si>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</si>
  <si>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</si>
  <si>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</si>
  <si>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</si>
  <si>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</si>
  <si>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</si>
  <si>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</si>
  <si>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</si>
  <si>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</si>
  <si>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</si>
  <si>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</si>
  <si>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</si>
  <si>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</si>
  <si>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</si>
  <si>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</si>
  <si>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</si>
  <si>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</si>
  <si>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</si>
  <si>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</si>
  <si>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</si>
  <si>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</si>
  <si>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</si>
  <si>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</si>
  <si>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</si>
  <si>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</si>
  <si>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</si>
  <si>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</si>
  <si>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</si>
  <si>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</si>
  <si>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</si>
  <si>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</si>
  <si>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Anzahl</t>
  </si>
  <si>
    <t>Gesamtwert</t>
  </si>
  <si>
    <t>GMW %</t>
  </si>
  <si>
    <t>Median</t>
  </si>
  <si>
    <t>Nummer</t>
  </si>
  <si>
    <t>Mittelwert</t>
  </si>
  <si>
    <t>Höchster Wert</t>
  </si>
  <si>
    <t>Kleinster Wert</t>
  </si>
  <si>
    <t>Anzahl %</t>
  </si>
  <si>
    <t>Anzahl K%</t>
  </si>
  <si>
    <t>GMW K%</t>
  </si>
  <si>
    <t>1. Liga Türkei</t>
  </si>
  <si>
    <t>Mbaye Diagne</t>
  </si>
  <si>
    <t>Fernando Andrade</t>
  </si>
  <si>
    <t>Anastasios Bakasetas</t>
  </si>
  <si>
    <t>Fredrik Gulbrandsen</t>
  </si>
  <si>
    <t>Olarenwaju Kayode</t>
  </si>
  <si>
    <t>Guilherme</t>
  </si>
  <si>
    <t>Casimir Ninga</t>
  </si>
  <si>
    <t>Davidson</t>
  </si>
  <si>
    <t>Kemal Ademi</t>
  </si>
  <si>
    <t>Fousseni Diabaté</t>
  </si>
  <si>
    <t>Ricardo Gomes</t>
  </si>
  <si>
    <t>Enner Valencia</t>
  </si>
  <si>
    <t>Jody Lukoki</t>
  </si>
  <si>
    <t>Efecan Karaca</t>
  </si>
  <si>
    <t>Mame Thiam</t>
  </si>
  <si>
    <t>Jorge Félix</t>
  </si>
  <si>
    <t>Deni Milosevic</t>
  </si>
  <si>
    <t>Denis Alibec</t>
  </si>
  <si>
    <t>Erdogan Yesilyurt</t>
  </si>
  <si>
    <t>Braian Samudio</t>
  </si>
  <si>
    <t>Samuel Eduok</t>
  </si>
  <si>
    <t>Ömer Ali Sahiner</t>
  </si>
  <si>
    <t>Ángelo Sagal</t>
  </si>
  <si>
    <t>André</t>
  </si>
  <si>
    <t>Tyler Boyd</t>
  </si>
  <si>
    <t>Sinan Gümüs</t>
  </si>
  <si>
    <t>Halil Akbunar</t>
  </si>
  <si>
    <t>Aminu Umar</t>
  </si>
  <si>
    <t>Selim Ilgaz</t>
  </si>
  <si>
    <t>Levan Shengelia</t>
  </si>
  <si>
    <t>Benjamin Tetteh</t>
  </si>
  <si>
    <t>Adam Bareiro</t>
  </si>
  <si>
    <t>Kevin Varga</t>
  </si>
  <si>
    <t>Cherif Ndiaye</t>
  </si>
  <si>
    <t>Nouha Dicko</t>
  </si>
  <si>
    <t>Yannis Salibur</t>
  </si>
  <si>
    <t>Serdar Gürler</t>
  </si>
  <si>
    <t>Saba Lobjanidze</t>
  </si>
  <si>
    <t>Armin Hodzic</t>
  </si>
  <si>
    <t>Hadi Sacko</t>
  </si>
  <si>
    <t>Emrah Bassan</t>
  </si>
  <si>
    <t>Jonathan Bolingi</t>
  </si>
  <si>
    <t>Yusuf Erdogan</t>
  </si>
  <si>
    <t>Moryké Fofana</t>
  </si>
  <si>
    <t>Bengali-Fodé Koita</t>
  </si>
  <si>
    <t>Artur Sobiech</t>
  </si>
  <si>
    <t>Dever Orgill</t>
  </si>
  <si>
    <t>Torgeir Börven</t>
  </si>
  <si>
    <t>Endri Cekici</t>
  </si>
  <si>
    <t>Harrison Manzala</t>
  </si>
  <si>
    <t>Arvydas Novikovas</t>
  </si>
  <si>
    <t>Muris Mesanovic</t>
  </si>
  <si>
    <t>Konrad Michalak</t>
  </si>
  <si>
    <t>Kubilay Kanatsizkus</t>
  </si>
  <si>
    <t>Sokol Cikalleshi</t>
  </si>
  <si>
    <t>Jesse Sekidika</t>
  </si>
  <si>
    <t>Armando Sadiku</t>
  </si>
  <si>
    <t>Bilal Basacikoglu</t>
  </si>
  <si>
    <t>Ilhan Depe</t>
  </si>
  <si>
    <t>Ogulcan Caglayan</t>
  </si>
  <si>
    <t>Ramazan Civelek</t>
  </si>
  <si>
    <t>Muhammet Demir</t>
  </si>
  <si>
    <t>Gökhan Töre</t>
  </si>
  <si>
    <t>Kerim Frei</t>
  </si>
  <si>
    <t>Gilbert Koomson</t>
  </si>
  <si>
    <t>Jean-Armel Drolé</t>
  </si>
  <si>
    <t>Babajide David</t>
  </si>
  <si>
    <t>Brahim Darri</t>
  </si>
  <si>
    <t>Cenk Sahin</t>
  </si>
  <si>
    <t>Anil Koc</t>
  </si>
  <si>
    <t>Zlatko Tripic</t>
  </si>
  <si>
    <t>Alassane Ndao</t>
  </si>
  <si>
    <t>Berk Yildiz</t>
  </si>
  <si>
    <t>Tunay Torun</t>
  </si>
  <si>
    <t>Kemal Rüzgar</t>
  </si>
  <si>
    <t>Sefa Yilmaz</t>
  </si>
  <si>
    <t>Rashad Muhammed</t>
  </si>
  <si>
    <t>Mustafa Eskihellac</t>
  </si>
  <si>
    <t>Orkan Cinar</t>
  </si>
  <si>
    <t>Oltan Karakullukcu</t>
  </si>
  <si>
    <t>Dame Diop</t>
  </si>
  <si>
    <t>Hasan Ayaroglu</t>
  </si>
  <si>
    <t>Mugdat Celik</t>
  </si>
  <si>
    <t>Mustafa Cecenoglu</t>
  </si>
  <si>
    <t>Grundwerte</t>
  </si>
  <si>
    <t>ANZAHL</t>
  </si>
  <si>
    <t>Stärken</t>
  </si>
  <si>
    <t>bei Stärke</t>
  </si>
  <si>
    <t xml:space="preserve">Spieler </t>
  </si>
  <si>
    <t>Spieler</t>
  </si>
  <si>
    <t>Marktwerte</t>
  </si>
  <si>
    <t>Nach Verteilung</t>
  </si>
  <si>
    <t>1-12(13)</t>
  </si>
  <si>
    <t>Für das klassisches Stärkesytem 1-12 (13). Zuordnung erfogt über die kleinste Differenz zu den Zielmarktwerten.</t>
  </si>
  <si>
    <t>Für ein Stärkesytem 1-20 (21). Zuordnung erfogt über die kleinste Differenz zu den Zielmarktwerten.</t>
  </si>
  <si>
    <t>1-20(21)</t>
  </si>
  <si>
    <t>1-100</t>
  </si>
  <si>
    <t>Für ein Stärkesytem 1-100. Zuordnung erfogt über die kleinste Differenz zu den Zielmarktwerten.</t>
  </si>
  <si>
    <t>Marktwert 100</t>
  </si>
  <si>
    <t>Marktwert 1-12 (13)</t>
  </si>
  <si>
    <t>Standard</t>
  </si>
  <si>
    <t>Kennung</t>
  </si>
  <si>
    <t>Stärke</t>
  </si>
  <si>
    <t>1-12 (13)</t>
  </si>
  <si>
    <t>Stärkesystem 1-12 (13)</t>
  </si>
  <si>
    <t>Stärkesystem 1-20 (21)</t>
  </si>
  <si>
    <t>Stärkesystem 1-100</t>
  </si>
  <si>
    <t>Höchste Stärke</t>
  </si>
  <si>
    <t>Niedrigste Stärke</t>
  </si>
  <si>
    <t>Mittelwert Stärke</t>
  </si>
  <si>
    <t>Median Stärke</t>
  </si>
  <si>
    <t>Erwartung</t>
  </si>
  <si>
    <t>Stärke 1-12 (13)</t>
  </si>
  <si>
    <t>Marktwert 1-20 (21)</t>
  </si>
  <si>
    <t>Stärke 1-20 (21)</t>
  </si>
  <si>
    <t>Stärke 100</t>
  </si>
  <si>
    <t>1. Liga</t>
  </si>
  <si>
    <t>2. Liga</t>
  </si>
  <si>
    <t>3. Liga</t>
  </si>
  <si>
    <t>4. Liga</t>
  </si>
  <si>
    <t>Jahrhundertspieler</t>
  </si>
  <si>
    <t>Weltklasse Spieler</t>
  </si>
  <si>
    <t>Internationaler Topspieler</t>
  </si>
  <si>
    <t>Internationaler Durchschnitt</t>
  </si>
  <si>
    <t>Topspieler der 1. Liga</t>
  </si>
  <si>
    <t>Topspieler der 2. Liga</t>
  </si>
  <si>
    <t>Guter Spieler 1. Liga</t>
  </si>
  <si>
    <t>1.Liga-Durchschnitt</t>
  </si>
  <si>
    <t>Guter Spieler 2. Liga</t>
  </si>
  <si>
    <t>2.Liga-Durchschnitt</t>
  </si>
  <si>
    <t>Topspieler der 3. Liga</t>
  </si>
  <si>
    <t>3.Liga-Durchschnitt</t>
  </si>
  <si>
    <t>Guter Spieler 3. Liga</t>
  </si>
  <si>
    <t>Topspieler der 4. Liga</t>
  </si>
  <si>
    <t>Guter Spieler 4. Liga</t>
  </si>
  <si>
    <t>4.Liga-Durchschnitt</t>
  </si>
  <si>
    <t>Immerhin Profi</t>
  </si>
  <si>
    <t>Maximum</t>
  </si>
  <si>
    <t>Minimum</t>
  </si>
  <si>
    <t>Ø Mittelwert + Median</t>
  </si>
  <si>
    <t>Durchschnitt</t>
  </si>
  <si>
    <t>Top Amateurspieler</t>
  </si>
  <si>
    <t>Spielerbewertung 1-12 (13)</t>
  </si>
  <si>
    <t>Spielerbewertung 1-20 (21)</t>
  </si>
  <si>
    <t>Guter internationaler Spieler</t>
  </si>
  <si>
    <t>Sehr guter Spieler 1. Liga</t>
  </si>
  <si>
    <t>1. Liga Durchschnitt</t>
  </si>
  <si>
    <t>Schwacher Spieler 1. Liga</t>
  </si>
  <si>
    <t>Sehr guter Spieler 2. Liga</t>
  </si>
  <si>
    <t>2. Liga Durchschnitt</t>
  </si>
  <si>
    <t>Schwacher Spieler 2. Liga</t>
  </si>
  <si>
    <t>Schwacher Spieler 3. Liga</t>
  </si>
  <si>
    <t>Sehr guter Spieler 3. Liga</t>
  </si>
  <si>
    <t>3. Liga Durchschnitt</t>
  </si>
  <si>
    <t>Topspieler 4. Liga</t>
  </si>
  <si>
    <t>Schwacher Spieler 4. Liga</t>
  </si>
  <si>
    <t>Spielerbewertungen 1-100</t>
  </si>
  <si>
    <t>Nx+((($N$z-$N$x)/SUMME($M$x+1:$M$z)*Mx+1))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</si>
</sst>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00%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4">
    <xf numFmtId="0" fontId="0" fillId="0" borderId="0" xfId="0"/>
    <xf numFmtId="0" fontId="2" fillId="0" borderId="0" xfId="0" applyFont="1"/>
    <xf numFmtId="164" fontId="0" fillId="0" borderId="0" xfId="1" applyNumberFormat="1" applyFont="1"/>
    <xf numFmtId="165" fontId="2" fillId="0" borderId="0" xfId="2" applyNumberFormat="1" applyFont="1"/>
    <xf numFmtId="0" fontId="0" fillId="0" borderId="0" xfId="1" applyNumberFormat="1" applyFont="1"/>
    <xf numFmtId="0" fontId="0" fillId="0" borderId="1" xfId="0" applyBorder="1"/>
    <xf numFmtId="0" fontId="0" fillId="0" borderId="6" xfId="0" applyBorder="1"/>
    <xf numFmtId="164" fontId="0" fillId="0" borderId="7" xfId="1" applyNumberFormat="1" applyFont="1" applyBorder="1"/>
    <xf numFmtId="0" fontId="0" fillId="0" borderId="8" xfId="0" applyBorder="1"/>
    <xf numFmtId="0" fontId="0" fillId="0" borderId="9" xfId="0" applyBorder="1"/>
    <xf numFmtId="164" fontId="0" fillId="0" borderId="10" xfId="1" applyNumberFormat="1" applyFont="1" applyBorder="1"/>
    <xf numFmtId="164" fontId="0" fillId="0" borderId="1" xfId="0" applyNumberFormat="1" applyBorder="1"/>
    <xf numFmtId="165" fontId="0" fillId="0" borderId="1" xfId="2" applyNumberFormat="1" applyFont="1" applyBorder="1"/>
    <xf numFmtId="164" fontId="0" fillId="0" borderId="1" xfId="0" applyNumberFormat="1" applyFill="1" applyBorder="1"/>
    <xf numFmtId="165" fontId="0" fillId="0" borderId="1" xfId="2" applyNumberFormat="1" applyFont="1" applyFill="1" applyBorder="1"/>
    <xf numFmtId="10" fontId="2" fillId="0" borderId="0" xfId="2" applyNumberFormat="1" applyFont="1"/>
    <xf numFmtId="165" fontId="0" fillId="0" borderId="7" xfId="0" applyNumberFormat="1" applyBorder="1"/>
    <xf numFmtId="165" fontId="0" fillId="0" borderId="7" xfId="0" applyNumberFormat="1" applyFill="1" applyBorder="1"/>
    <xf numFmtId="164" fontId="0" fillId="0" borderId="9" xfId="0" applyNumberFormat="1" applyBorder="1"/>
    <xf numFmtId="165" fontId="0" fillId="0" borderId="9" xfId="2" applyNumberFormat="1" applyFont="1" applyBorder="1"/>
    <xf numFmtId="165" fontId="0" fillId="0" borderId="10" xfId="0" applyNumberFormat="1" applyBorder="1"/>
    <xf numFmtId="0" fontId="2" fillId="0" borderId="4" xfId="0" applyFont="1" applyBorder="1"/>
    <xf numFmtId="164" fontId="0" fillId="0" borderId="0" xfId="0" applyNumberFormat="1"/>
    <xf numFmtId="164" fontId="2" fillId="0" borderId="0" xfId="1" applyNumberFormat="1" applyFont="1"/>
    <xf numFmtId="165" fontId="0" fillId="0" borderId="1" xfId="0" applyNumberFormat="1" applyBorder="1"/>
    <xf numFmtId="165" fontId="0" fillId="0" borderId="1" xfId="0" applyNumberFormat="1" applyFill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165" fontId="0" fillId="0" borderId="9" xfId="0" applyNumberFormat="1" applyBorder="1"/>
    <xf numFmtId="164" fontId="0" fillId="0" borderId="12" xfId="1" applyNumberFormat="1" applyFont="1" applyFill="1" applyBorder="1"/>
    <xf numFmtId="0" fontId="2" fillId="0" borderId="8" xfId="0" applyFont="1" applyBorder="1"/>
    <xf numFmtId="0" fontId="2" fillId="0" borderId="9" xfId="0" applyFont="1" applyBorder="1"/>
    <xf numFmtId="0" fontId="0" fillId="0" borderId="14" xfId="0" applyBorder="1"/>
    <xf numFmtId="0" fontId="0" fillId="0" borderId="2" xfId="0" applyBorder="1"/>
    <xf numFmtId="164" fontId="0" fillId="0" borderId="2" xfId="1" applyNumberFormat="1" applyFont="1" applyBorder="1"/>
    <xf numFmtId="164" fontId="0" fillId="0" borderId="3" xfId="1" applyNumberFormat="1" applyFont="1" applyBorder="1"/>
    <xf numFmtId="0" fontId="2" fillId="0" borderId="11" xfId="0" applyFont="1" applyBorder="1"/>
    <xf numFmtId="0" fontId="2" fillId="0" borderId="15" xfId="0" applyFont="1" applyBorder="1"/>
    <xf numFmtId="0" fontId="2" fillId="0" borderId="16" xfId="0" applyFont="1" applyBorder="1"/>
    <xf numFmtId="164" fontId="0" fillId="0" borderId="17" xfId="1" applyNumberFormat="1" applyFont="1" applyBorder="1"/>
    <xf numFmtId="165" fontId="0" fillId="0" borderId="2" xfId="2" applyNumberFormat="1" applyFont="1" applyBorder="1"/>
    <xf numFmtId="165" fontId="0" fillId="0" borderId="2" xfId="0" applyNumberFormat="1" applyBorder="1"/>
    <xf numFmtId="164" fontId="0" fillId="0" borderId="2" xfId="0" applyNumberFormat="1" applyBorder="1"/>
    <xf numFmtId="165" fontId="0" fillId="0" borderId="3" xfId="0" applyNumberFormat="1" applyBorder="1"/>
    <xf numFmtId="0" fontId="2" fillId="0" borderId="15" xfId="0" applyFont="1" applyFill="1" applyBorder="1"/>
    <xf numFmtId="44" fontId="0" fillId="0" borderId="0" xfId="1" applyFont="1"/>
    <xf numFmtId="164" fontId="2" fillId="0" borderId="9" xfId="1" applyNumberFormat="1" applyFont="1" applyBorder="1"/>
    <xf numFmtId="164" fontId="2" fillId="0" borderId="9" xfId="0" applyNumberFormat="1" applyFont="1" applyBorder="1"/>
    <xf numFmtId="164" fontId="2" fillId="0" borderId="10" xfId="1" applyNumberFormat="1" applyFont="1" applyBorder="1"/>
    <xf numFmtId="0" fontId="0" fillId="0" borderId="21" xfId="0" applyBorder="1"/>
    <xf numFmtId="164" fontId="0" fillId="0" borderId="20" xfId="1" applyNumberFormat="1" applyFont="1" applyBorder="1"/>
    <xf numFmtId="164" fontId="0" fillId="0" borderId="22" xfId="1" applyNumberFormat="1" applyFont="1" applyBorder="1"/>
    <xf numFmtId="0" fontId="0" fillId="0" borderId="23" xfId="0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27" xfId="0" applyFont="1" applyBorder="1"/>
    <xf numFmtId="0" fontId="0" fillId="0" borderId="0" xfId="0" applyFont="1"/>
    <xf numFmtId="164" fontId="0" fillId="0" borderId="0" xfId="1" applyNumberFormat="1" applyFont="1" applyAlignment="1">
      <alignment horizontal="right" vertical="top"/>
    </xf>
    <xf numFmtId="164" fontId="0" fillId="0" borderId="0" xfId="1" applyNumberFormat="1" applyFont="1" applyAlignment="1">
      <alignment horizontal="right"/>
    </xf>
    <xf numFmtId="0" fontId="1" fillId="0" borderId="0" xfId="1" quotePrefix="1" applyNumberFormat="1" applyFont="1" applyFill="1" applyBorder="1" applyAlignment="1">
      <alignment horizontal="center"/>
    </xf>
    <xf numFmtId="0" fontId="2" fillId="0" borderId="24" xfId="1" applyNumberFormat="1" applyFont="1" applyBorder="1"/>
    <xf numFmtId="0" fontId="2" fillId="0" borderId="25" xfId="0" applyFont="1" applyBorder="1"/>
    <xf numFmtId="0" fontId="2" fillId="0" borderId="27" xfId="0" applyFont="1" applyFill="1" applyBorder="1" applyAlignment="1"/>
    <xf numFmtId="0" fontId="0" fillId="0" borderId="0" xfId="0" applyBorder="1"/>
    <xf numFmtId="0" fontId="2" fillId="0" borderId="24" xfId="0" applyFont="1" applyFill="1" applyBorder="1" applyAlignment="1"/>
    <xf numFmtId="0" fontId="0" fillId="0" borderId="26" xfId="0" applyBorder="1"/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3" fillId="0" borderId="18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1" fillId="0" borderId="0" xfId="1" quotePrefix="1" applyNumberFormat="1" applyFont="1" applyFill="1" applyBorder="1" applyAlignment="1">
      <alignment horizontal="right"/>
    </xf>
    <xf numFmtId="164" fontId="0" fillId="0" borderId="20" xfId="1" applyNumberFormat="1" applyFont="1" applyFill="1" applyBorder="1"/>
    <xf numFmtId="0" fontId="0" fillId="0" borderId="0" xfId="1" applyNumberFormat="1" applyFont="1" applyAlignment="1">
      <alignment horizontal="right" vertical="top"/>
    </xf>
    <xf numFmtId="0" fontId="0" fillId="0" borderId="0" xfId="1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20" xfId="1" quotePrefix="1" applyNumberFormat="1" applyFont="1" applyFill="1" applyBorder="1" applyAlignment="1"/>
    <xf numFmtId="0" fontId="1" fillId="0" borderId="21" xfId="1" quotePrefix="1" applyNumberFormat="1" applyFont="1" applyFill="1" applyBorder="1" applyAlignment="1">
      <alignment horizontal="right"/>
    </xf>
    <xf numFmtId="1" fontId="1" fillId="0" borderId="20" xfId="1" quotePrefix="1" applyNumberFormat="1" applyFont="1" applyFill="1" applyBorder="1" applyAlignment="1"/>
    <xf numFmtId="1" fontId="1" fillId="0" borderId="20" xfId="1" quotePrefix="1" applyNumberFormat="1" applyFont="1" applyFill="1" applyBorder="1" applyAlignment="1">
      <alignment horizontal="right"/>
    </xf>
    <xf numFmtId="1" fontId="1" fillId="0" borderId="22" xfId="1" quotePrefix="1" applyNumberFormat="1" applyFont="1" applyFill="1" applyBorder="1" applyAlignment="1">
      <alignment horizontal="right"/>
    </xf>
    <xf numFmtId="0" fontId="1" fillId="0" borderId="26" xfId="1" quotePrefix="1" applyNumberFormat="1" applyFont="1" applyFill="1" applyBorder="1" applyAlignment="1">
      <alignment horizontal="center"/>
    </xf>
    <xf numFmtId="0" fontId="1" fillId="0" borderId="23" xfId="1" quotePrefix="1" applyNumberFormat="1" applyFont="1" applyFill="1" applyBorder="1" applyAlignment="1">
      <alignment horizontal="right"/>
    </xf>
    <xf numFmtId="0" fontId="1" fillId="0" borderId="26" xfId="1" quotePrefix="1" applyNumberFormat="1" applyFont="1" applyFill="1" applyBorder="1" applyAlignment="1">
      <alignment horizontal="right"/>
    </xf>
    <xf numFmtId="164" fontId="2" fillId="0" borderId="18" xfId="1" applyNumberFormat="1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3" fillId="0" borderId="28" xfId="0" applyNumberFormat="1" applyFont="1" applyBorder="1" applyAlignment="1">
      <alignment horizontal="left"/>
    </xf>
    <xf numFmtId="164" fontId="2" fillId="0" borderId="22" xfId="1" applyNumberFormat="1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3" fillId="0" borderId="2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6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23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164" fontId="0" fillId="0" borderId="37" xfId="1" quotePrefix="1" applyNumberFormat="1" applyFont="1" applyFill="1" applyBorder="1" applyAlignment="1">
      <alignment horizontal="right"/>
    </xf>
    <xf numFmtId="164" fontId="0" fillId="0" borderId="36" xfId="1" quotePrefix="1" applyNumberFormat="1" applyFont="1" applyFill="1" applyBorder="1" applyAlignment="1">
      <alignment horizontal="right"/>
    </xf>
    <xf numFmtId="0" fontId="2" fillId="0" borderId="24" xfId="1" applyNumberFormat="1" applyFont="1" applyBorder="1" applyAlignment="1">
      <alignment horizontal="right" vertical="top"/>
    </xf>
    <xf numFmtId="0" fontId="2" fillId="0" borderId="27" xfId="1" applyNumberFormat="1" applyFont="1" applyBorder="1" applyAlignment="1">
      <alignment horizontal="right" vertical="top"/>
    </xf>
    <xf numFmtId="0" fontId="2" fillId="0" borderId="25" xfId="1" applyNumberFormat="1" applyFont="1" applyBorder="1" applyAlignment="1">
      <alignment horizontal="right" vertical="top"/>
    </xf>
    <xf numFmtId="0" fontId="2" fillId="0" borderId="38" xfId="1" applyNumberFormat="1" applyFont="1" applyBorder="1" applyAlignment="1">
      <alignment horizontal="right" vertical="top"/>
    </xf>
    <xf numFmtId="0" fontId="3" fillId="0" borderId="0" xfId="0" applyNumberFormat="1" applyFont="1" applyFill="1" applyBorder="1" applyAlignment="1">
      <alignment horizontal="center" vertical="center"/>
    </xf>
    <xf numFmtId="164" fontId="0" fillId="0" borderId="40" xfId="1" applyNumberFormat="1" applyFont="1" applyBorder="1"/>
    <xf numFmtId="164" fontId="0" fillId="0" borderId="39" xfId="1" applyNumberFormat="1" applyFont="1" applyBorder="1"/>
    <xf numFmtId="164" fontId="0" fillId="0" borderId="18" xfId="0" applyNumberFormat="1" applyBorder="1"/>
    <xf numFmtId="0" fontId="0" fillId="0" borderId="19" xfId="0" applyBorder="1"/>
    <xf numFmtId="164" fontId="0" fillId="0" borderId="20" xfId="0" applyNumberFormat="1" applyBorder="1"/>
    <xf numFmtId="164" fontId="0" fillId="0" borderId="22" xfId="0" applyNumberFormat="1" applyBorder="1"/>
    <xf numFmtId="0" fontId="0" fillId="0" borderId="28" xfId="0" applyNumberFormat="1" applyBorder="1"/>
    <xf numFmtId="0" fontId="0" fillId="0" borderId="19" xfId="0" applyNumberFormat="1" applyBorder="1"/>
    <xf numFmtId="0" fontId="0" fillId="0" borderId="21" xfId="0" applyNumberFormat="1" applyBorder="1"/>
    <xf numFmtId="0" fontId="0" fillId="0" borderId="26" xfId="0" applyNumberFormat="1" applyBorder="1"/>
    <xf numFmtId="0" fontId="0" fillId="0" borderId="23" xfId="0" applyNumberFormat="1" applyBorder="1"/>
    <xf numFmtId="0" fontId="3" fillId="0" borderId="18" xfId="0" applyNumberFormat="1" applyFont="1" applyFill="1" applyBorder="1" applyAlignment="1">
      <alignment horizontal="center" vertical="center"/>
    </xf>
    <xf numFmtId="0" fontId="3" fillId="0" borderId="28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/>
    <xf numFmtId="164" fontId="0" fillId="0" borderId="43" xfId="1" applyNumberFormat="1" applyFont="1" applyBorder="1"/>
    <xf numFmtId="164" fontId="0" fillId="0" borderId="44" xfId="1" applyNumberFormat="1" applyFont="1" applyBorder="1"/>
    <xf numFmtId="164" fontId="0" fillId="0" borderId="45" xfId="1" applyNumberFormat="1" applyFont="1" applyBorder="1"/>
    <xf numFmtId="164" fontId="0" fillId="0" borderId="46" xfId="1" applyNumberFormat="1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27" xfId="0" applyFont="1" applyFill="1" applyBorder="1" applyAlignment="1">
      <alignment horizontal="right"/>
    </xf>
    <xf numFmtId="0" fontId="2" fillId="0" borderId="25" xfId="0" applyNumberFormat="1" applyFont="1" applyFill="1" applyBorder="1" applyAlignment="1">
      <alignment horizontal="right"/>
    </xf>
    <xf numFmtId="0" fontId="5" fillId="0" borderId="0" xfId="0" applyFont="1"/>
    <xf numFmtId="164" fontId="5" fillId="0" borderId="0" xfId="0" applyNumberFormat="1" applyFont="1"/>
    <xf numFmtId="0" fontId="4" fillId="0" borderId="0" xfId="0" applyFont="1"/>
    <xf numFmtId="1" fontId="0" fillId="0" borderId="28" xfId="0" applyNumberFormat="1" applyBorder="1"/>
    <xf numFmtId="1" fontId="0" fillId="0" borderId="0" xfId="0" applyNumberFormat="1" applyBorder="1"/>
    <xf numFmtId="0" fontId="0" fillId="0" borderId="20" xfId="0" applyNumberFormat="1" applyBorder="1"/>
    <xf numFmtId="1" fontId="0" fillId="0" borderId="26" xfId="0" applyNumberFormat="1" applyBorder="1"/>
    <xf numFmtId="0" fontId="3" fillId="0" borderId="11" xfId="0" applyFont="1" applyBorder="1"/>
    <xf numFmtId="0" fontId="6" fillId="0" borderId="16" xfId="0" applyFont="1" applyBorder="1"/>
    <xf numFmtId="0" fontId="6" fillId="0" borderId="0" xfId="0" applyFont="1"/>
    <xf numFmtId="0" fontId="3" fillId="0" borderId="0" xfId="0" applyFont="1"/>
    <xf numFmtId="164" fontId="6" fillId="0" borderId="0" xfId="0" applyNumberFormat="1" applyFont="1"/>
    <xf numFmtId="0" fontId="3" fillId="0" borderId="24" xfId="0" applyFont="1" applyBorder="1"/>
    <xf numFmtId="2" fontId="6" fillId="0" borderId="8" xfId="0" applyNumberFormat="1" applyFont="1" applyBorder="1"/>
    <xf numFmtId="2" fontId="6" fillId="0" borderId="9" xfId="0" applyNumberFormat="1" applyFont="1" applyBorder="1"/>
    <xf numFmtId="2" fontId="6" fillId="2" borderId="9" xfId="0" applyNumberFormat="1" applyFont="1" applyFill="1" applyBorder="1"/>
    <xf numFmtId="2" fontId="6" fillId="2" borderId="10" xfId="0" applyNumberFormat="1" applyFont="1" applyFill="1" applyBorder="1"/>
    <xf numFmtId="166" fontId="6" fillId="2" borderId="41" xfId="1" applyNumberFormat="1" applyFont="1" applyFill="1" applyBorder="1"/>
    <xf numFmtId="166" fontId="6" fillId="2" borderId="1" xfId="1" applyNumberFormat="1" applyFont="1" applyFill="1" applyBorder="1"/>
    <xf numFmtId="166" fontId="6" fillId="2" borderId="48" xfId="1" applyNumberFormat="1" applyFont="1" applyFill="1" applyBorder="1"/>
    <xf numFmtId="166" fontId="6" fillId="0" borderId="29" xfId="1" applyNumberFormat="1" applyFont="1" applyBorder="1"/>
    <xf numFmtId="166" fontId="6" fillId="0" borderId="41" xfId="1" applyNumberFormat="1" applyFont="1" applyBorder="1"/>
    <xf numFmtId="166" fontId="6" fillId="2" borderId="5" xfId="1" applyNumberFormat="1" applyFont="1" applyFill="1" applyBorder="1"/>
    <xf numFmtId="166" fontId="6" fillId="0" borderId="51" xfId="1" applyNumberFormat="1" applyFont="1" applyBorder="1"/>
    <xf numFmtId="166" fontId="6" fillId="0" borderId="6" xfId="1" applyNumberFormat="1" applyFont="1" applyBorder="1"/>
    <xf numFmtId="166" fontId="6" fillId="0" borderId="1" xfId="1" applyNumberFormat="1" applyFont="1" applyBorder="1"/>
    <xf numFmtId="166" fontId="6" fillId="2" borderId="7" xfId="1" applyNumberFormat="1" applyFont="1" applyFill="1" applyBorder="1"/>
    <xf numFmtId="166" fontId="6" fillId="0" borderId="52" xfId="1" applyNumberFormat="1" applyFont="1" applyBorder="1"/>
    <xf numFmtId="166" fontId="6" fillId="0" borderId="47" xfId="1" applyNumberFormat="1" applyFont="1" applyBorder="1"/>
    <xf numFmtId="166" fontId="6" fillId="0" borderId="48" xfId="1" applyNumberFormat="1" applyFont="1" applyBorder="1"/>
    <xf numFmtId="166" fontId="6" fillId="0" borderId="53" xfId="1" applyNumberFormat="1" applyFont="1" applyBorder="1"/>
    <xf numFmtId="0" fontId="0" fillId="0" borderId="1" xfId="1" applyNumberFormat="1" applyFont="1" applyBorder="1"/>
    <xf numFmtId="166" fontId="6" fillId="0" borderId="14" xfId="1" applyNumberFormat="1" applyFont="1" applyBorder="1"/>
    <xf numFmtId="166" fontId="6" fillId="0" borderId="2" xfId="1" applyNumberFormat="1" applyFont="1" applyBorder="1"/>
    <xf numFmtId="166" fontId="6" fillId="2" borderId="2" xfId="1" applyNumberFormat="1" applyFont="1" applyFill="1" applyBorder="1"/>
    <xf numFmtId="166" fontId="6" fillId="2" borderId="3" xfId="1" applyNumberFormat="1" applyFont="1" applyFill="1" applyBorder="1"/>
    <xf numFmtId="166" fontId="6" fillId="0" borderId="55" xfId="1" applyNumberFormat="1" applyFont="1" applyBorder="1"/>
    <xf numFmtId="2" fontId="6" fillId="0" borderId="46" xfId="0" applyNumberFormat="1" applyFont="1" applyBorder="1"/>
    <xf numFmtId="0" fontId="3" fillId="0" borderId="13" xfId="0" applyFont="1" applyBorder="1"/>
    <xf numFmtId="0" fontId="6" fillId="0" borderId="40" xfId="0" applyFont="1" applyBorder="1"/>
    <xf numFmtId="0" fontId="6" fillId="0" borderId="43" xfId="0" applyFont="1" applyBorder="1"/>
    <xf numFmtId="0" fontId="6" fillId="0" borderId="45" xfId="0" applyFont="1" applyBorder="1"/>
    <xf numFmtId="0" fontId="3" fillId="0" borderId="56" xfId="0" applyFont="1" applyBorder="1" applyAlignment="1">
      <alignment textRotation="90"/>
    </xf>
    <xf numFmtId="0" fontId="3" fillId="0" borderId="40" xfId="0" applyFont="1" applyBorder="1"/>
    <xf numFmtId="0" fontId="3" fillId="0" borderId="43" xfId="0" applyFont="1" applyBorder="1"/>
    <xf numFmtId="0" fontId="3" fillId="0" borderId="45" xfId="0" applyFont="1" applyBorder="1"/>
    <xf numFmtId="0" fontId="3" fillId="0" borderId="57" xfId="0" applyFont="1" applyBorder="1"/>
    <xf numFmtId="0" fontId="3" fillId="0" borderId="32" xfId="0" applyFont="1" applyBorder="1" applyAlignment="1">
      <alignment textRotation="90"/>
    </xf>
    <xf numFmtId="0" fontId="3" fillId="0" borderId="58" xfId="0" applyFont="1" applyBorder="1" applyAlignment="1">
      <alignment textRotation="90"/>
    </xf>
    <xf numFmtId="164" fontId="3" fillId="0" borderId="35" xfId="0" applyNumberFormat="1" applyFont="1" applyBorder="1" applyAlignment="1">
      <alignment textRotation="90"/>
    </xf>
    <xf numFmtId="0" fontId="3" fillId="0" borderId="59" xfId="0" applyFont="1" applyBorder="1" applyAlignment="1">
      <alignment textRotation="90"/>
    </xf>
    <xf numFmtId="164" fontId="3" fillId="0" borderId="54" xfId="0" applyNumberFormat="1" applyFont="1" applyBorder="1" applyAlignment="1">
      <alignment textRotation="90"/>
    </xf>
    <xf numFmtId="0" fontId="3" fillId="0" borderId="22" xfId="0" applyFont="1" applyBorder="1"/>
    <xf numFmtId="2" fontId="6" fillId="0" borderId="14" xfId="0" applyNumberFormat="1" applyFont="1" applyBorder="1"/>
    <xf numFmtId="2" fontId="6" fillId="0" borderId="2" xfId="0" applyNumberFormat="1" applyFont="1" applyBorder="1"/>
    <xf numFmtId="2" fontId="6" fillId="2" borderId="2" xfId="0" applyNumberFormat="1" applyFont="1" applyFill="1" applyBorder="1"/>
    <xf numFmtId="2" fontId="6" fillId="2" borderId="3" xfId="0" applyNumberFormat="1" applyFont="1" applyFill="1" applyBorder="1"/>
    <xf numFmtId="2" fontId="6" fillId="0" borderId="42" xfId="0" applyNumberFormat="1" applyFont="1" applyBorder="1"/>
    <xf numFmtId="166" fontId="6" fillId="0" borderId="9" xfId="1" applyNumberFormat="1" applyFont="1" applyBorder="1"/>
    <xf numFmtId="166" fontId="6" fillId="2" borderId="9" xfId="1" applyNumberFormat="1" applyFont="1" applyFill="1" applyBorder="1"/>
    <xf numFmtId="166" fontId="6" fillId="2" borderId="10" xfId="1" applyNumberFormat="1" applyFont="1" applyFill="1" applyBorder="1"/>
    <xf numFmtId="166" fontId="6" fillId="0" borderId="60" xfId="1" applyNumberFormat="1" applyFont="1" applyBorder="1"/>
    <xf numFmtId="166" fontId="6" fillId="0" borderId="8" xfId="1" applyNumberFormat="1" applyFont="1" applyBorder="1"/>
    <xf numFmtId="0" fontId="6" fillId="0" borderId="61" xfId="0" applyFont="1" applyBorder="1"/>
    <xf numFmtId="166" fontId="6" fillId="2" borderId="49" xfId="1" applyNumberFormat="1" applyFont="1" applyFill="1" applyBorder="1"/>
    <xf numFmtId="0" fontId="6" fillId="0" borderId="57" xfId="0" applyFont="1" applyBorder="1"/>
    <xf numFmtId="164" fontId="1" fillId="3" borderId="0" xfId="1" quotePrefix="1" applyNumberFormat="1" applyFont="1" applyFill="1" applyBorder="1" applyAlignment="1">
      <alignment horizontal="center"/>
    </xf>
    <xf numFmtId="164" fontId="0" fillId="3" borderId="0" xfId="1" quotePrefix="1" applyNumberFormat="1" applyFont="1" applyFill="1" applyBorder="1" applyAlignment="1">
      <alignment horizontal="center"/>
    </xf>
    <xf numFmtId="0" fontId="3" fillId="0" borderId="18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center" textRotation="90"/>
    </xf>
    <xf numFmtId="0" fontId="2" fillId="0" borderId="33" xfId="0" applyFont="1" applyBorder="1" applyAlignment="1">
      <alignment horizontal="center" textRotation="90"/>
    </xf>
    <xf numFmtId="0" fontId="2" fillId="0" borderId="34" xfId="0" applyFont="1" applyBorder="1" applyAlignment="1">
      <alignment horizontal="center" textRotation="90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0" fillId="0" borderId="0" xfId="0" applyAlignment="1">
      <alignment vertical="center"/>
    </xf>
    <xf numFmtId="164" fontId="0" fillId="0" borderId="1" xfId="1" applyNumberFormat="1" applyFont="1" applyBorder="1"/>
    <xf numFmtId="0" fontId="0" fillId="0" borderId="6" xfId="0" applyFont="1" applyBorder="1"/>
    <xf numFmtId="164" fontId="0" fillId="0" borderId="7" xfId="0" quotePrefix="1" applyNumberFormat="1" applyFont="1" applyBorder="1"/>
    <xf numFmtId="0" fontId="2" fillId="0" borderId="30" xfId="0" applyFont="1" applyBorder="1"/>
    <xf numFmtId="164" fontId="2" fillId="0" borderId="50" xfId="0" applyNumberFormat="1" applyFont="1" applyBorder="1"/>
    <xf numFmtId="164" fontId="2" fillId="0" borderId="31" xfId="0" applyNumberFormat="1" applyFont="1" applyBorder="1"/>
    <xf numFmtId="0" fontId="0" fillId="0" borderId="68" xfId="0" applyFont="1" applyBorder="1"/>
    <xf numFmtId="164" fontId="0" fillId="0" borderId="69" xfId="1" applyNumberFormat="1" applyFont="1" applyBorder="1"/>
    <xf numFmtId="164" fontId="0" fillId="0" borderId="70" xfId="0" quotePrefix="1" applyNumberFormat="1" applyFont="1" applyBorder="1"/>
    <xf numFmtId="0" fontId="0" fillId="0" borderId="14" xfId="0" applyFont="1" applyBorder="1"/>
    <xf numFmtId="164" fontId="0" fillId="0" borderId="3" xfId="0" quotePrefix="1" applyNumberFormat="1" applyFont="1" applyBorder="1"/>
    <xf numFmtId="0" fontId="2" fillId="0" borderId="71" xfId="0" applyFont="1" applyBorder="1"/>
    <xf numFmtId="0" fontId="2" fillId="0" borderId="72" xfId="0" applyFont="1" applyBorder="1"/>
    <xf numFmtId="164" fontId="2" fillId="0" borderId="73" xfId="0" applyNumberFormat="1" applyFont="1" applyBorder="1"/>
    <xf numFmtId="0" fontId="5" fillId="0" borderId="63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75" xfId="0" applyFont="1" applyBorder="1" applyAlignment="1">
      <alignment horizontal="center"/>
    </xf>
    <xf numFmtId="0" fontId="5" fillId="0" borderId="60" xfId="0" applyFont="1" applyBorder="1" applyAlignment="1">
      <alignment horizontal="center"/>
    </xf>
    <xf numFmtId="0" fontId="0" fillId="0" borderId="29" xfId="0" applyNumberFormat="1" applyFont="1" applyBorder="1"/>
    <xf numFmtId="0" fontId="0" fillId="0" borderId="41" xfId="0" applyNumberFormat="1" applyFont="1" applyBorder="1"/>
    <xf numFmtId="0" fontId="0" fillId="0" borderId="35" xfId="0" applyNumberFormat="1" applyFont="1" applyBorder="1" applyAlignment="1">
      <alignment horizontal="center"/>
    </xf>
    <xf numFmtId="0" fontId="0" fillId="0" borderId="28" xfId="0" applyNumberFormat="1" applyFont="1" applyBorder="1" applyAlignment="1">
      <alignment horizontal="center"/>
    </xf>
    <xf numFmtId="0" fontId="0" fillId="0" borderId="19" xfId="0" applyNumberFormat="1" applyFont="1" applyBorder="1" applyAlignment="1">
      <alignment horizontal="center"/>
    </xf>
    <xf numFmtId="0" fontId="0" fillId="0" borderId="6" xfId="0" applyNumberFormat="1" applyFont="1" applyBorder="1"/>
    <xf numFmtId="0" fontId="0" fillId="0" borderId="1" xfId="0" applyNumberFormat="1" applyFont="1" applyBorder="1"/>
    <xf numFmtId="0" fontId="0" fillId="0" borderId="37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21" xfId="0" applyNumberFormat="1" applyFont="1" applyBorder="1" applyAlignment="1">
      <alignment horizontal="center"/>
    </xf>
    <xf numFmtId="0" fontId="0" fillId="0" borderId="42" xfId="0" applyNumberFormat="1" applyFont="1" applyBorder="1" applyAlignment="1">
      <alignment horizontal="center"/>
    </xf>
    <xf numFmtId="0" fontId="0" fillId="0" borderId="65" xfId="0" applyNumberFormat="1" applyFont="1" applyBorder="1" applyAlignment="1">
      <alignment horizontal="center"/>
    </xf>
    <xf numFmtId="0" fontId="0" fillId="0" borderId="67" xfId="0" applyNumberFormat="1" applyFont="1" applyBorder="1" applyAlignment="1">
      <alignment horizontal="center"/>
    </xf>
    <xf numFmtId="0" fontId="0" fillId="0" borderId="43" xfId="0" applyNumberFormat="1" applyFont="1" applyBorder="1" applyAlignment="1">
      <alignment horizontal="center"/>
    </xf>
    <xf numFmtId="0" fontId="0" fillId="0" borderId="66" xfId="0" applyNumberFormat="1" applyFont="1" applyBorder="1" applyAlignment="1">
      <alignment horizontal="center"/>
    </xf>
    <xf numFmtId="0" fontId="0" fillId="0" borderId="52" xfId="0" applyNumberFormat="1" applyFont="1" applyBorder="1" applyAlignment="1">
      <alignment horizontal="center"/>
    </xf>
    <xf numFmtId="0" fontId="0" fillId="0" borderId="44" xfId="0" applyNumberFormat="1" applyFont="1" applyBorder="1" applyAlignment="1">
      <alignment horizontal="center"/>
    </xf>
    <xf numFmtId="0" fontId="0" fillId="0" borderId="74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vertical="center"/>
    </xf>
    <xf numFmtId="0" fontId="0" fillId="0" borderId="1" xfId="0" applyNumberFormat="1" applyFont="1" applyBorder="1" applyAlignment="1"/>
    <xf numFmtId="0" fontId="0" fillId="0" borderId="45" xfId="0" applyFont="1" applyBorder="1" applyAlignment="1">
      <alignment horizontal="center"/>
    </xf>
    <xf numFmtId="0" fontId="0" fillId="0" borderId="75" xfId="0" applyFont="1" applyBorder="1" applyAlignment="1">
      <alignment horizontal="center"/>
    </xf>
    <xf numFmtId="0" fontId="0" fillId="0" borderId="60" xfId="0" applyFont="1" applyBorder="1" applyAlignment="1">
      <alignment horizontal="center"/>
    </xf>
    <xf numFmtId="0" fontId="0" fillId="0" borderId="9" xfId="0" applyNumberFormat="1" applyFont="1" applyBorder="1"/>
    <xf numFmtId="0" fontId="2" fillId="0" borderId="24" xfId="0" applyNumberFormat="1" applyFont="1" applyBorder="1" applyAlignment="1">
      <alignment horizontal="center"/>
    </xf>
    <xf numFmtId="0" fontId="2" fillId="0" borderId="27" xfId="0" applyNumberFormat="1" applyFont="1" applyBorder="1" applyAlignment="1">
      <alignment horizontal="center"/>
    </xf>
    <xf numFmtId="0" fontId="2" fillId="0" borderId="25" xfId="0" applyNumberFormat="1" applyFont="1" applyBorder="1" applyAlignment="1">
      <alignment horizontal="center"/>
    </xf>
    <xf numFmtId="164" fontId="0" fillId="0" borderId="7" xfId="1" applyNumberFormat="1" applyFont="1" applyBorder="1" applyAlignment="1"/>
    <xf numFmtId="164" fontId="0" fillId="0" borderId="41" xfId="1" applyNumberFormat="1" applyFont="1" applyBorder="1"/>
    <xf numFmtId="0" fontId="5" fillId="0" borderId="62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5" fillId="0" borderId="7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67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5" fillId="0" borderId="57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0" fillId="0" borderId="29" xfId="1" applyNumberFormat="1" applyFont="1" applyBorder="1"/>
    <xf numFmtId="0" fontId="0" fillId="0" borderId="41" xfId="1" applyNumberFormat="1" applyFont="1" applyBorder="1"/>
    <xf numFmtId="0" fontId="0" fillId="0" borderId="5" xfId="1" applyNumberFormat="1" applyFont="1" applyBorder="1"/>
    <xf numFmtId="0" fontId="0" fillId="0" borderId="6" xfId="1" applyNumberFormat="1" applyFont="1" applyBorder="1"/>
    <xf numFmtId="0" fontId="0" fillId="0" borderId="7" xfId="1" applyNumberFormat="1" applyFont="1" applyBorder="1"/>
    <xf numFmtId="0" fontId="0" fillId="0" borderId="8" xfId="1" applyNumberFormat="1" applyFont="1" applyBorder="1"/>
    <xf numFmtId="0" fontId="0" fillId="0" borderId="9" xfId="1" applyNumberFormat="1" applyFont="1" applyBorder="1"/>
    <xf numFmtId="0" fontId="0" fillId="0" borderId="10" xfId="1" applyNumberFormat="1" applyFont="1" applyBorder="1"/>
    <xf numFmtId="164" fontId="0" fillId="0" borderId="5" xfId="1" applyNumberFormat="1" applyFont="1" applyBorder="1"/>
    <xf numFmtId="0" fontId="0" fillId="0" borderId="6" xfId="0" applyNumberFormat="1" applyFont="1" applyBorder="1" applyAlignment="1">
      <alignment vertical="center"/>
    </xf>
    <xf numFmtId="0" fontId="0" fillId="0" borderId="8" xfId="0" applyNumberFormat="1" applyFont="1" applyBorder="1"/>
    <xf numFmtId="0" fontId="0" fillId="0" borderId="14" xfId="0" applyNumberFormat="1" applyFont="1" applyBorder="1"/>
    <xf numFmtId="0" fontId="0" fillId="0" borderId="2" xfId="0" applyNumberFormat="1" applyFont="1" applyBorder="1"/>
    <xf numFmtId="0" fontId="2" fillId="0" borderId="28" xfId="0" applyFont="1" applyBorder="1" applyAlignment="1">
      <alignment horizontal="center"/>
    </xf>
    <xf numFmtId="0" fontId="2" fillId="0" borderId="0" xfId="0" applyFont="1" applyBorder="1"/>
    <xf numFmtId="165" fontId="0" fillId="0" borderId="0" xfId="0" applyNumberFormat="1" applyBorder="1"/>
    <xf numFmtId="165" fontId="0" fillId="0" borderId="0" xfId="0" applyNumberFormat="1" applyFill="1" applyBorder="1"/>
    <xf numFmtId="0" fontId="0" fillId="0" borderId="6" xfId="0" applyFill="1" applyBorder="1"/>
    <xf numFmtId="1" fontId="0" fillId="0" borderId="0" xfId="0" applyNumberFormat="1"/>
    <xf numFmtId="1" fontId="0" fillId="0" borderId="41" xfId="0" applyNumberFormat="1" applyFont="1" applyBorder="1" applyAlignment="1"/>
    <xf numFmtId="1" fontId="0" fillId="0" borderId="1" xfId="0" applyNumberFormat="1" applyFont="1" applyBorder="1" applyAlignment="1"/>
    <xf numFmtId="1" fontId="0" fillId="0" borderId="9" xfId="0" applyNumberFormat="1" applyFont="1" applyBorder="1" applyAlignment="1"/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Medium9"/>
  <colors>
    <mruColors>
      <color rgb="FF66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Spielerverteilung (Marktwerte)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5819014891179842E-3"/>
          <c:y val="7.0325814536340847E-2"/>
          <c:w val="0.96981356711854316"/>
          <c:h val="0.89476486491820106"/>
        </c:manualLayout>
      </c:layout>
      <c:areaChart>
        <c:grouping val="standard"/>
        <c:varyColors val="0"/>
        <c:ser>
          <c:idx val="0"/>
          <c:order val="0"/>
          <c:tx>
            <c:strRef>
              <c:f>Zusammenführung!$S$5</c:f>
              <c:strCache>
                <c:ptCount val="1"/>
                <c:pt idx="0">
                  <c:v>Standard</c:v>
                </c:pt>
              </c:strCache>
            </c:strRef>
          </c:tx>
          <c:spPr>
            <a:solidFill>
              <a:schemeClr val="accent1"/>
            </a:solidFill>
            <a:ln w="25400" cap="flat" cmpd="sng" algn="ctr">
              <a:solidFill>
                <a:schemeClr val="accent1"/>
              </a:solidFill>
              <a:prstDash val="solid"/>
            </a:ln>
            <a:effectLst/>
          </c:spPr>
          <c:cat>
            <c:numRef>
              <c:f>Zusammenführung!$R$7:$R$118</c:f>
              <c:numCache>
                <c:formatCode>General</c:formatCode>
                <c:ptCount val="1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</c:numCache>
            </c:numRef>
          </c:cat>
          <c:val>
            <c:numRef>
              <c:f>Zusammenführung!$T$7:$T$118</c:f>
              <c:numCache>
                <c:formatCode>General</c:formatCode>
                <c:ptCount val="112"/>
                <c:pt idx="0">
                  <c:v>26</c:v>
                </c:pt>
                <c:pt idx="1">
                  <c:v>98</c:v>
                </c:pt>
                <c:pt idx="2">
                  <c:v>1</c:v>
                </c:pt>
                <c:pt idx="3">
                  <c:v>109</c:v>
                </c:pt>
                <c:pt idx="4">
                  <c:v>120</c:v>
                </c:pt>
                <c:pt idx="5">
                  <c:v>36</c:v>
                </c:pt>
                <c:pt idx="6">
                  <c:v>93</c:v>
                </c:pt>
                <c:pt idx="7">
                  <c:v>31</c:v>
                </c:pt>
                <c:pt idx="8">
                  <c:v>109</c:v>
                </c:pt>
                <c:pt idx="9">
                  <c:v>28</c:v>
                </c:pt>
                <c:pt idx="10">
                  <c:v>87</c:v>
                </c:pt>
                <c:pt idx="11">
                  <c:v>12</c:v>
                </c:pt>
                <c:pt idx="12">
                  <c:v>126</c:v>
                </c:pt>
                <c:pt idx="13">
                  <c:v>33</c:v>
                </c:pt>
                <c:pt idx="14">
                  <c:v>29</c:v>
                </c:pt>
                <c:pt idx="15">
                  <c:v>3</c:v>
                </c:pt>
                <c:pt idx="16">
                  <c:v>95</c:v>
                </c:pt>
                <c:pt idx="17">
                  <c:v>1</c:v>
                </c:pt>
                <c:pt idx="18">
                  <c:v>24</c:v>
                </c:pt>
                <c:pt idx="19">
                  <c:v>22</c:v>
                </c:pt>
                <c:pt idx="20">
                  <c:v>46</c:v>
                </c:pt>
                <c:pt idx="21">
                  <c:v>4</c:v>
                </c:pt>
                <c:pt idx="22">
                  <c:v>20</c:v>
                </c:pt>
                <c:pt idx="23">
                  <c:v>1</c:v>
                </c:pt>
                <c:pt idx="24">
                  <c:v>59</c:v>
                </c:pt>
                <c:pt idx="25">
                  <c:v>25</c:v>
                </c:pt>
                <c:pt idx="26">
                  <c:v>6</c:v>
                </c:pt>
                <c:pt idx="27">
                  <c:v>21</c:v>
                </c:pt>
                <c:pt idx="28">
                  <c:v>6</c:v>
                </c:pt>
                <c:pt idx="29">
                  <c:v>13</c:v>
                </c:pt>
                <c:pt idx="30">
                  <c:v>65</c:v>
                </c:pt>
                <c:pt idx="31">
                  <c:v>6</c:v>
                </c:pt>
                <c:pt idx="32">
                  <c:v>22</c:v>
                </c:pt>
                <c:pt idx="33">
                  <c:v>8</c:v>
                </c:pt>
                <c:pt idx="34">
                  <c:v>72</c:v>
                </c:pt>
                <c:pt idx="35">
                  <c:v>5</c:v>
                </c:pt>
                <c:pt idx="36">
                  <c:v>48</c:v>
                </c:pt>
                <c:pt idx="37">
                  <c:v>12</c:v>
                </c:pt>
                <c:pt idx="38">
                  <c:v>11</c:v>
                </c:pt>
                <c:pt idx="39">
                  <c:v>32</c:v>
                </c:pt>
                <c:pt idx="40">
                  <c:v>29</c:v>
                </c:pt>
                <c:pt idx="41">
                  <c:v>6</c:v>
                </c:pt>
                <c:pt idx="42">
                  <c:v>2</c:v>
                </c:pt>
                <c:pt idx="43">
                  <c:v>12</c:v>
                </c:pt>
                <c:pt idx="44">
                  <c:v>3</c:v>
                </c:pt>
                <c:pt idx="45">
                  <c:v>48</c:v>
                </c:pt>
                <c:pt idx="46">
                  <c:v>1</c:v>
                </c:pt>
                <c:pt idx="47">
                  <c:v>4</c:v>
                </c:pt>
                <c:pt idx="48">
                  <c:v>1</c:v>
                </c:pt>
                <c:pt idx="49">
                  <c:v>15</c:v>
                </c:pt>
                <c:pt idx="50">
                  <c:v>29</c:v>
                </c:pt>
                <c:pt idx="51">
                  <c:v>2</c:v>
                </c:pt>
                <c:pt idx="52">
                  <c:v>9</c:v>
                </c:pt>
                <c:pt idx="53">
                  <c:v>28</c:v>
                </c:pt>
                <c:pt idx="54">
                  <c:v>6</c:v>
                </c:pt>
                <c:pt idx="55">
                  <c:v>29</c:v>
                </c:pt>
                <c:pt idx="56">
                  <c:v>2</c:v>
                </c:pt>
                <c:pt idx="57">
                  <c:v>39</c:v>
                </c:pt>
                <c:pt idx="58">
                  <c:v>10</c:v>
                </c:pt>
                <c:pt idx="59">
                  <c:v>3</c:v>
                </c:pt>
                <c:pt idx="60">
                  <c:v>25</c:v>
                </c:pt>
                <c:pt idx="61">
                  <c:v>11</c:v>
                </c:pt>
                <c:pt idx="62">
                  <c:v>15</c:v>
                </c:pt>
                <c:pt idx="63">
                  <c:v>18</c:v>
                </c:pt>
                <c:pt idx="64">
                  <c:v>17</c:v>
                </c:pt>
                <c:pt idx="65">
                  <c:v>5</c:v>
                </c:pt>
                <c:pt idx="66">
                  <c:v>21</c:v>
                </c:pt>
                <c:pt idx="67">
                  <c:v>5</c:v>
                </c:pt>
                <c:pt idx="68">
                  <c:v>3</c:v>
                </c:pt>
                <c:pt idx="69">
                  <c:v>23</c:v>
                </c:pt>
                <c:pt idx="70">
                  <c:v>2</c:v>
                </c:pt>
                <c:pt idx="71">
                  <c:v>4</c:v>
                </c:pt>
                <c:pt idx="72">
                  <c:v>25</c:v>
                </c:pt>
                <c:pt idx="73">
                  <c:v>1</c:v>
                </c:pt>
                <c:pt idx="74">
                  <c:v>8</c:v>
                </c:pt>
                <c:pt idx="75">
                  <c:v>1</c:v>
                </c:pt>
                <c:pt idx="76">
                  <c:v>4</c:v>
                </c:pt>
                <c:pt idx="77">
                  <c:v>13</c:v>
                </c:pt>
                <c:pt idx="78">
                  <c:v>9</c:v>
                </c:pt>
                <c:pt idx="79">
                  <c:v>2</c:v>
                </c:pt>
                <c:pt idx="80">
                  <c:v>6</c:v>
                </c:pt>
                <c:pt idx="81">
                  <c:v>1</c:v>
                </c:pt>
                <c:pt idx="82">
                  <c:v>11</c:v>
                </c:pt>
                <c:pt idx="83">
                  <c:v>1</c:v>
                </c:pt>
                <c:pt idx="84">
                  <c:v>8</c:v>
                </c:pt>
                <c:pt idx="85">
                  <c:v>1</c:v>
                </c:pt>
                <c:pt idx="86">
                  <c:v>2</c:v>
                </c:pt>
                <c:pt idx="87">
                  <c:v>3</c:v>
                </c:pt>
                <c:pt idx="88">
                  <c:v>9</c:v>
                </c:pt>
                <c:pt idx="89">
                  <c:v>1</c:v>
                </c:pt>
                <c:pt idx="90">
                  <c:v>1</c:v>
                </c:pt>
                <c:pt idx="91">
                  <c:v>5</c:v>
                </c:pt>
                <c:pt idx="92">
                  <c:v>1</c:v>
                </c:pt>
                <c:pt idx="93">
                  <c:v>10</c:v>
                </c:pt>
                <c:pt idx="94">
                  <c:v>6</c:v>
                </c:pt>
                <c:pt idx="95">
                  <c:v>4</c:v>
                </c:pt>
                <c:pt idx="96">
                  <c:v>2</c:v>
                </c:pt>
                <c:pt idx="97">
                  <c:v>12</c:v>
                </c:pt>
                <c:pt idx="98">
                  <c:v>1</c:v>
                </c:pt>
                <c:pt idx="99">
                  <c:v>3</c:v>
                </c:pt>
                <c:pt idx="100">
                  <c:v>2</c:v>
                </c:pt>
                <c:pt idx="101">
                  <c:v>3</c:v>
                </c:pt>
                <c:pt idx="102">
                  <c:v>1</c:v>
                </c:pt>
                <c:pt idx="103">
                  <c:v>5</c:v>
                </c:pt>
                <c:pt idx="104">
                  <c:v>3</c:v>
                </c:pt>
                <c:pt idx="105">
                  <c:v>1</c:v>
                </c:pt>
                <c:pt idx="106">
                  <c:v>1</c:v>
                </c:pt>
                <c:pt idx="107">
                  <c:v>3</c:v>
                </c:pt>
                <c:pt idx="108">
                  <c:v>1</c:v>
                </c:pt>
                <c:pt idx="109">
                  <c:v>1</c:v>
                </c:pt>
                <c:pt idx="110">
                  <c:v>3</c:v>
                </c:pt>
                <c:pt idx="11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350608"/>
        <c:axId val="1595347344"/>
      </c:areaChart>
      <c:lineChart>
        <c:grouping val="standard"/>
        <c:varyColors val="0"/>
        <c:ser>
          <c:idx val="1"/>
          <c:order val="1"/>
          <c:tx>
            <c:strRef>
              <c:f>Zusammenführung!$W$5</c:f>
              <c:strCache>
                <c:ptCount val="1"/>
                <c:pt idx="0">
                  <c:v>1-12 (13)</c:v>
                </c:pt>
              </c:strCache>
            </c:strRef>
          </c:tx>
          <c:spPr>
            <a:ln w="381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Zusammenführung!$W$7:$W$118</c:f>
              <c:numCache>
                <c:formatCode>0</c:formatCode>
                <c:ptCount val="112"/>
                <c:pt idx="0">
                  <c:v>26</c:v>
                </c:pt>
                <c:pt idx="1">
                  <c:v>69.333333333333329</c:v>
                </c:pt>
                <c:pt idx="2">
                  <c:v>69.333333333333329</c:v>
                </c:pt>
                <c:pt idx="3">
                  <c:v>69.333333333333329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56.875</c:v>
                </c:pt>
                <c:pt idx="8">
                  <c:v>56.875</c:v>
                </c:pt>
                <c:pt idx="9">
                  <c:v>56.875</c:v>
                </c:pt>
                <c:pt idx="10">
                  <c:v>56.875</c:v>
                </c:pt>
                <c:pt idx="11">
                  <c:v>56.875</c:v>
                </c:pt>
                <c:pt idx="12">
                  <c:v>56.875</c:v>
                </c:pt>
                <c:pt idx="13">
                  <c:v>56.875</c:v>
                </c:pt>
                <c:pt idx="14">
                  <c:v>56.875</c:v>
                </c:pt>
                <c:pt idx="15">
                  <c:v>27.272727272727273</c:v>
                </c:pt>
                <c:pt idx="16">
                  <c:v>27.272727272727273</c:v>
                </c:pt>
                <c:pt idx="17">
                  <c:v>27.272727272727273</c:v>
                </c:pt>
                <c:pt idx="18">
                  <c:v>27.272727272727273</c:v>
                </c:pt>
                <c:pt idx="19">
                  <c:v>27.272727272727273</c:v>
                </c:pt>
                <c:pt idx="20">
                  <c:v>27.272727272727273</c:v>
                </c:pt>
                <c:pt idx="21">
                  <c:v>27.272727272727273</c:v>
                </c:pt>
                <c:pt idx="22">
                  <c:v>27.272727272727273</c:v>
                </c:pt>
                <c:pt idx="23">
                  <c:v>27.272727272727273</c:v>
                </c:pt>
                <c:pt idx="24">
                  <c:v>27.272727272727273</c:v>
                </c:pt>
                <c:pt idx="25">
                  <c:v>27.272727272727273</c:v>
                </c:pt>
                <c:pt idx="26">
                  <c:v>22.4</c:v>
                </c:pt>
                <c:pt idx="27">
                  <c:v>22.4</c:v>
                </c:pt>
                <c:pt idx="28">
                  <c:v>22.4</c:v>
                </c:pt>
                <c:pt idx="29">
                  <c:v>22.4</c:v>
                </c:pt>
                <c:pt idx="30">
                  <c:v>22.4</c:v>
                </c:pt>
                <c:pt idx="31">
                  <c:v>22.4</c:v>
                </c:pt>
                <c:pt idx="32">
                  <c:v>22.4</c:v>
                </c:pt>
                <c:pt idx="33">
                  <c:v>22.4</c:v>
                </c:pt>
                <c:pt idx="34">
                  <c:v>22.4</c:v>
                </c:pt>
                <c:pt idx="35">
                  <c:v>22.4</c:v>
                </c:pt>
                <c:pt idx="36">
                  <c:v>17.333333333333332</c:v>
                </c:pt>
                <c:pt idx="37">
                  <c:v>17.333333333333332</c:v>
                </c:pt>
                <c:pt idx="38">
                  <c:v>17.333333333333332</c:v>
                </c:pt>
                <c:pt idx="39">
                  <c:v>17.333333333333332</c:v>
                </c:pt>
                <c:pt idx="40">
                  <c:v>17.333333333333332</c:v>
                </c:pt>
                <c:pt idx="41">
                  <c:v>17.333333333333332</c:v>
                </c:pt>
                <c:pt idx="42">
                  <c:v>17.333333333333332</c:v>
                </c:pt>
                <c:pt idx="43">
                  <c:v>17.333333333333332</c:v>
                </c:pt>
                <c:pt idx="44">
                  <c:v>17.333333333333332</c:v>
                </c:pt>
                <c:pt idx="45">
                  <c:v>17.333333333333332</c:v>
                </c:pt>
                <c:pt idx="46">
                  <c:v>17.333333333333332</c:v>
                </c:pt>
                <c:pt idx="47">
                  <c:v>17.333333333333332</c:v>
                </c:pt>
                <c:pt idx="48">
                  <c:v>15.125</c:v>
                </c:pt>
                <c:pt idx="49">
                  <c:v>15.125</c:v>
                </c:pt>
                <c:pt idx="50">
                  <c:v>15.125</c:v>
                </c:pt>
                <c:pt idx="51">
                  <c:v>15.125</c:v>
                </c:pt>
                <c:pt idx="52">
                  <c:v>15.125</c:v>
                </c:pt>
                <c:pt idx="53">
                  <c:v>15.125</c:v>
                </c:pt>
                <c:pt idx="54">
                  <c:v>15.125</c:v>
                </c:pt>
                <c:pt idx="55">
                  <c:v>15.125</c:v>
                </c:pt>
                <c:pt idx="56">
                  <c:v>15.125</c:v>
                </c:pt>
                <c:pt idx="57">
                  <c:v>15.125</c:v>
                </c:pt>
                <c:pt idx="58">
                  <c:v>15.125</c:v>
                </c:pt>
                <c:pt idx="59">
                  <c:v>15.125</c:v>
                </c:pt>
                <c:pt idx="60">
                  <c:v>15.125</c:v>
                </c:pt>
                <c:pt idx="61">
                  <c:v>15.125</c:v>
                </c:pt>
                <c:pt idx="62">
                  <c:v>15.125</c:v>
                </c:pt>
                <c:pt idx="63">
                  <c:v>15.125</c:v>
                </c:pt>
                <c:pt idx="64">
                  <c:v>8.473684210526315</c:v>
                </c:pt>
                <c:pt idx="65">
                  <c:v>8.473684210526315</c:v>
                </c:pt>
                <c:pt idx="66">
                  <c:v>8.473684210526315</c:v>
                </c:pt>
                <c:pt idx="67">
                  <c:v>8.473684210526315</c:v>
                </c:pt>
                <c:pt idx="68">
                  <c:v>8.473684210526315</c:v>
                </c:pt>
                <c:pt idx="69">
                  <c:v>8.473684210526315</c:v>
                </c:pt>
                <c:pt idx="70">
                  <c:v>8.473684210526315</c:v>
                </c:pt>
                <c:pt idx="71">
                  <c:v>8.473684210526315</c:v>
                </c:pt>
                <c:pt idx="72">
                  <c:v>8.473684210526315</c:v>
                </c:pt>
                <c:pt idx="73">
                  <c:v>8.473684210526315</c:v>
                </c:pt>
                <c:pt idx="74">
                  <c:v>8.473684210526315</c:v>
                </c:pt>
                <c:pt idx="75">
                  <c:v>8.473684210526315</c:v>
                </c:pt>
                <c:pt idx="76">
                  <c:v>8.473684210526315</c:v>
                </c:pt>
                <c:pt idx="77">
                  <c:v>8.473684210526315</c:v>
                </c:pt>
                <c:pt idx="78">
                  <c:v>8.473684210526315</c:v>
                </c:pt>
                <c:pt idx="79">
                  <c:v>8.473684210526315</c:v>
                </c:pt>
                <c:pt idx="80">
                  <c:v>8.473684210526315</c:v>
                </c:pt>
                <c:pt idx="81">
                  <c:v>8.473684210526315</c:v>
                </c:pt>
                <c:pt idx="82">
                  <c:v>8.473684210526315</c:v>
                </c:pt>
                <c:pt idx="83">
                  <c:v>3.9473684210526314</c:v>
                </c:pt>
                <c:pt idx="84">
                  <c:v>3.9473684210526314</c:v>
                </c:pt>
                <c:pt idx="85">
                  <c:v>3.9473684210526314</c:v>
                </c:pt>
                <c:pt idx="86">
                  <c:v>3.9473684210526314</c:v>
                </c:pt>
                <c:pt idx="87">
                  <c:v>3.9473684210526314</c:v>
                </c:pt>
                <c:pt idx="88">
                  <c:v>3.9473684210526314</c:v>
                </c:pt>
                <c:pt idx="89">
                  <c:v>3.9473684210526314</c:v>
                </c:pt>
                <c:pt idx="90">
                  <c:v>3.9473684210526314</c:v>
                </c:pt>
                <c:pt idx="91">
                  <c:v>3.9473684210526314</c:v>
                </c:pt>
                <c:pt idx="92">
                  <c:v>3.9473684210526314</c:v>
                </c:pt>
                <c:pt idx="93">
                  <c:v>3.9473684210526314</c:v>
                </c:pt>
                <c:pt idx="94">
                  <c:v>3.9473684210526314</c:v>
                </c:pt>
                <c:pt idx="95">
                  <c:v>3.9473684210526314</c:v>
                </c:pt>
                <c:pt idx="96">
                  <c:v>3.9473684210526314</c:v>
                </c:pt>
                <c:pt idx="97">
                  <c:v>3.9473684210526314</c:v>
                </c:pt>
                <c:pt idx="98">
                  <c:v>3.9473684210526314</c:v>
                </c:pt>
                <c:pt idx="99">
                  <c:v>3.9473684210526314</c:v>
                </c:pt>
                <c:pt idx="100">
                  <c:v>3.9473684210526314</c:v>
                </c:pt>
                <c:pt idx="101">
                  <c:v>3.9473684210526314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2.5</c:v>
                </c:pt>
                <c:pt idx="111">
                  <c:v>2.5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Zusammenführung!$Z$5</c:f>
              <c:strCache>
                <c:ptCount val="1"/>
                <c:pt idx="0">
                  <c:v>1-20(21)</c:v>
                </c:pt>
              </c:strCache>
            </c:strRef>
          </c:tx>
          <c:spPr>
            <a:ln w="381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Zusammenführung!$Z$7:$Z$118</c:f>
              <c:numCache>
                <c:formatCode>0</c:formatCode>
                <c:ptCount val="112"/>
                <c:pt idx="0">
                  <c:v>26</c:v>
                </c:pt>
                <c:pt idx="1">
                  <c:v>69.333333333333329</c:v>
                </c:pt>
                <c:pt idx="2">
                  <c:v>69.333333333333329</c:v>
                </c:pt>
                <c:pt idx="3">
                  <c:v>69.333333333333329</c:v>
                </c:pt>
                <c:pt idx="4">
                  <c:v>78</c:v>
                </c:pt>
                <c:pt idx="5">
                  <c:v>78</c:v>
                </c:pt>
                <c:pt idx="6">
                  <c:v>62</c:v>
                </c:pt>
                <c:pt idx="7">
                  <c:v>62</c:v>
                </c:pt>
                <c:pt idx="8">
                  <c:v>74.666666666666671</c:v>
                </c:pt>
                <c:pt idx="9">
                  <c:v>74.666666666666671</c:v>
                </c:pt>
                <c:pt idx="10">
                  <c:v>74.666666666666671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31.833333333333332</c:v>
                </c:pt>
                <c:pt idx="16">
                  <c:v>31.833333333333332</c:v>
                </c:pt>
                <c:pt idx="17">
                  <c:v>31.833333333333332</c:v>
                </c:pt>
                <c:pt idx="18">
                  <c:v>31.833333333333332</c:v>
                </c:pt>
                <c:pt idx="19">
                  <c:v>31.833333333333332</c:v>
                </c:pt>
                <c:pt idx="20">
                  <c:v>31.833333333333332</c:v>
                </c:pt>
                <c:pt idx="21">
                  <c:v>19.428571428571427</c:v>
                </c:pt>
                <c:pt idx="22">
                  <c:v>19.428571428571427</c:v>
                </c:pt>
                <c:pt idx="23">
                  <c:v>19.428571428571427</c:v>
                </c:pt>
                <c:pt idx="24">
                  <c:v>19.428571428571427</c:v>
                </c:pt>
                <c:pt idx="25">
                  <c:v>19.428571428571427</c:v>
                </c:pt>
                <c:pt idx="26">
                  <c:v>19.428571428571427</c:v>
                </c:pt>
                <c:pt idx="27">
                  <c:v>19.428571428571427</c:v>
                </c:pt>
                <c:pt idx="28">
                  <c:v>22.4</c:v>
                </c:pt>
                <c:pt idx="29">
                  <c:v>22.4</c:v>
                </c:pt>
                <c:pt idx="30">
                  <c:v>22.4</c:v>
                </c:pt>
                <c:pt idx="31">
                  <c:v>22.4</c:v>
                </c:pt>
                <c:pt idx="32">
                  <c:v>22.4</c:v>
                </c:pt>
                <c:pt idx="33">
                  <c:v>33.25</c:v>
                </c:pt>
                <c:pt idx="34">
                  <c:v>33.25</c:v>
                </c:pt>
                <c:pt idx="35">
                  <c:v>33.25</c:v>
                </c:pt>
                <c:pt idx="36">
                  <c:v>33.25</c:v>
                </c:pt>
                <c:pt idx="37">
                  <c:v>15.333333333333334</c:v>
                </c:pt>
                <c:pt idx="38">
                  <c:v>15.333333333333334</c:v>
                </c:pt>
                <c:pt idx="39">
                  <c:v>15.333333333333334</c:v>
                </c:pt>
                <c:pt idx="40">
                  <c:v>15.333333333333334</c:v>
                </c:pt>
                <c:pt idx="41">
                  <c:v>15.333333333333334</c:v>
                </c:pt>
                <c:pt idx="42">
                  <c:v>15.333333333333334</c:v>
                </c:pt>
                <c:pt idx="43">
                  <c:v>14.125</c:v>
                </c:pt>
                <c:pt idx="44">
                  <c:v>14.125</c:v>
                </c:pt>
                <c:pt idx="45">
                  <c:v>14.125</c:v>
                </c:pt>
                <c:pt idx="46">
                  <c:v>14.125</c:v>
                </c:pt>
                <c:pt idx="47">
                  <c:v>14.125</c:v>
                </c:pt>
                <c:pt idx="48">
                  <c:v>14.125</c:v>
                </c:pt>
                <c:pt idx="49">
                  <c:v>14.125</c:v>
                </c:pt>
                <c:pt idx="50">
                  <c:v>14.125</c:v>
                </c:pt>
                <c:pt idx="51">
                  <c:v>16.428571428571427</c:v>
                </c:pt>
                <c:pt idx="52">
                  <c:v>16.428571428571427</c:v>
                </c:pt>
                <c:pt idx="53">
                  <c:v>16.428571428571427</c:v>
                </c:pt>
                <c:pt idx="54">
                  <c:v>16.428571428571427</c:v>
                </c:pt>
                <c:pt idx="55">
                  <c:v>16.428571428571427</c:v>
                </c:pt>
                <c:pt idx="56">
                  <c:v>16.428571428571427</c:v>
                </c:pt>
                <c:pt idx="57">
                  <c:v>16.428571428571427</c:v>
                </c:pt>
                <c:pt idx="58">
                  <c:v>13.666666666666666</c:v>
                </c:pt>
                <c:pt idx="59">
                  <c:v>13.666666666666666</c:v>
                </c:pt>
                <c:pt idx="60">
                  <c:v>13.666666666666666</c:v>
                </c:pt>
                <c:pt idx="61">
                  <c:v>13.666666666666666</c:v>
                </c:pt>
                <c:pt idx="62">
                  <c:v>13.666666666666666</c:v>
                </c:pt>
                <c:pt idx="63">
                  <c:v>13.666666666666666</c:v>
                </c:pt>
                <c:pt idx="64">
                  <c:v>12</c:v>
                </c:pt>
                <c:pt idx="65">
                  <c:v>12</c:v>
                </c:pt>
                <c:pt idx="66">
                  <c:v>12</c:v>
                </c:pt>
                <c:pt idx="67">
                  <c:v>12</c:v>
                </c:pt>
                <c:pt idx="68">
                  <c:v>7.5333333333333332</c:v>
                </c:pt>
                <c:pt idx="69">
                  <c:v>7.5333333333333332</c:v>
                </c:pt>
                <c:pt idx="70">
                  <c:v>7.5333333333333332</c:v>
                </c:pt>
                <c:pt idx="71">
                  <c:v>7.5333333333333332</c:v>
                </c:pt>
                <c:pt idx="72">
                  <c:v>7.5333333333333332</c:v>
                </c:pt>
                <c:pt idx="73">
                  <c:v>7.5333333333333332</c:v>
                </c:pt>
                <c:pt idx="74">
                  <c:v>7.5333333333333332</c:v>
                </c:pt>
                <c:pt idx="75">
                  <c:v>7.5333333333333332</c:v>
                </c:pt>
                <c:pt idx="76">
                  <c:v>7.5333333333333332</c:v>
                </c:pt>
                <c:pt idx="77">
                  <c:v>7.5333333333333332</c:v>
                </c:pt>
                <c:pt idx="78">
                  <c:v>7.5333333333333332</c:v>
                </c:pt>
                <c:pt idx="79">
                  <c:v>7.5333333333333332</c:v>
                </c:pt>
                <c:pt idx="80">
                  <c:v>7.5333333333333332</c:v>
                </c:pt>
                <c:pt idx="81">
                  <c:v>7.5333333333333332</c:v>
                </c:pt>
                <c:pt idx="82">
                  <c:v>7.5333333333333332</c:v>
                </c:pt>
                <c:pt idx="83">
                  <c:v>4.117647058823529</c:v>
                </c:pt>
                <c:pt idx="84">
                  <c:v>4.117647058823529</c:v>
                </c:pt>
                <c:pt idx="85">
                  <c:v>4.117647058823529</c:v>
                </c:pt>
                <c:pt idx="86">
                  <c:v>4.117647058823529</c:v>
                </c:pt>
                <c:pt idx="87">
                  <c:v>4.117647058823529</c:v>
                </c:pt>
                <c:pt idx="88">
                  <c:v>4.117647058823529</c:v>
                </c:pt>
                <c:pt idx="89">
                  <c:v>4.117647058823529</c:v>
                </c:pt>
                <c:pt idx="90">
                  <c:v>4.117647058823529</c:v>
                </c:pt>
                <c:pt idx="91">
                  <c:v>4.117647058823529</c:v>
                </c:pt>
                <c:pt idx="92">
                  <c:v>4.117647058823529</c:v>
                </c:pt>
                <c:pt idx="93">
                  <c:v>4.117647058823529</c:v>
                </c:pt>
                <c:pt idx="94">
                  <c:v>4.117647058823529</c:v>
                </c:pt>
                <c:pt idx="95">
                  <c:v>4.117647058823529</c:v>
                </c:pt>
                <c:pt idx="96">
                  <c:v>4.117647058823529</c:v>
                </c:pt>
                <c:pt idx="97">
                  <c:v>4.117647058823529</c:v>
                </c:pt>
                <c:pt idx="98">
                  <c:v>4.117647058823529</c:v>
                </c:pt>
                <c:pt idx="99">
                  <c:v>4.117647058823529</c:v>
                </c:pt>
                <c:pt idx="100">
                  <c:v>2.8</c:v>
                </c:pt>
                <c:pt idx="101">
                  <c:v>2.8</c:v>
                </c:pt>
                <c:pt idx="102">
                  <c:v>2.8</c:v>
                </c:pt>
                <c:pt idx="103">
                  <c:v>2.8</c:v>
                </c:pt>
                <c:pt idx="104">
                  <c:v>2.8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2.5</c:v>
                </c:pt>
                <c:pt idx="111">
                  <c:v>2.5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Zusammenführung!$AC$5</c:f>
              <c:strCache>
                <c:ptCount val="1"/>
                <c:pt idx="0">
                  <c:v>1-100</c:v>
                </c:pt>
              </c:strCache>
            </c:strRef>
          </c:tx>
          <c:spPr>
            <a:ln w="38100" cap="flat" cmpd="sng" algn="ctr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Zusammenführung!$AC$7:$AC$118</c:f>
              <c:numCache>
                <c:formatCode>0</c:formatCode>
                <c:ptCount val="112"/>
                <c:pt idx="0">
                  <c:v>26</c:v>
                </c:pt>
                <c:pt idx="1">
                  <c:v>98</c:v>
                </c:pt>
                <c:pt idx="2">
                  <c:v>1</c:v>
                </c:pt>
                <c:pt idx="3">
                  <c:v>109</c:v>
                </c:pt>
                <c:pt idx="4">
                  <c:v>120</c:v>
                </c:pt>
                <c:pt idx="5">
                  <c:v>36</c:v>
                </c:pt>
                <c:pt idx="6">
                  <c:v>93</c:v>
                </c:pt>
                <c:pt idx="7">
                  <c:v>31</c:v>
                </c:pt>
                <c:pt idx="8">
                  <c:v>109</c:v>
                </c:pt>
                <c:pt idx="9">
                  <c:v>57.5</c:v>
                </c:pt>
                <c:pt idx="10">
                  <c:v>57.5</c:v>
                </c:pt>
                <c:pt idx="11">
                  <c:v>12</c:v>
                </c:pt>
                <c:pt idx="12">
                  <c:v>79.5</c:v>
                </c:pt>
                <c:pt idx="13">
                  <c:v>79.5</c:v>
                </c:pt>
                <c:pt idx="14">
                  <c:v>29</c:v>
                </c:pt>
                <c:pt idx="15">
                  <c:v>49</c:v>
                </c:pt>
                <c:pt idx="16">
                  <c:v>49</c:v>
                </c:pt>
                <c:pt idx="17">
                  <c:v>1</c:v>
                </c:pt>
                <c:pt idx="18">
                  <c:v>23</c:v>
                </c:pt>
                <c:pt idx="19">
                  <c:v>23</c:v>
                </c:pt>
                <c:pt idx="20">
                  <c:v>25</c:v>
                </c:pt>
                <c:pt idx="21">
                  <c:v>25</c:v>
                </c:pt>
                <c:pt idx="22">
                  <c:v>10.5</c:v>
                </c:pt>
                <c:pt idx="23">
                  <c:v>10.5</c:v>
                </c:pt>
                <c:pt idx="24">
                  <c:v>59</c:v>
                </c:pt>
                <c:pt idx="25">
                  <c:v>15.5</c:v>
                </c:pt>
                <c:pt idx="26">
                  <c:v>15.5</c:v>
                </c:pt>
                <c:pt idx="27">
                  <c:v>21</c:v>
                </c:pt>
                <c:pt idx="28">
                  <c:v>9.5</c:v>
                </c:pt>
                <c:pt idx="29">
                  <c:v>9.5</c:v>
                </c:pt>
                <c:pt idx="30">
                  <c:v>35.5</c:v>
                </c:pt>
                <c:pt idx="31">
                  <c:v>35.5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5</c:v>
                </c:pt>
                <c:pt idx="36">
                  <c:v>48</c:v>
                </c:pt>
                <c:pt idx="37">
                  <c:v>11.5</c:v>
                </c:pt>
                <c:pt idx="38">
                  <c:v>11.5</c:v>
                </c:pt>
                <c:pt idx="39">
                  <c:v>32</c:v>
                </c:pt>
                <c:pt idx="40">
                  <c:v>17.5</c:v>
                </c:pt>
                <c:pt idx="41">
                  <c:v>17.5</c:v>
                </c:pt>
                <c:pt idx="42">
                  <c:v>5.666666666666667</c:v>
                </c:pt>
                <c:pt idx="43">
                  <c:v>5.666666666666667</c:v>
                </c:pt>
                <c:pt idx="44">
                  <c:v>5.666666666666667</c:v>
                </c:pt>
                <c:pt idx="45">
                  <c:v>48</c:v>
                </c:pt>
                <c:pt idx="46">
                  <c:v>2.5</c:v>
                </c:pt>
                <c:pt idx="47">
                  <c:v>2.5</c:v>
                </c:pt>
                <c:pt idx="48">
                  <c:v>1</c:v>
                </c:pt>
                <c:pt idx="49">
                  <c:v>22</c:v>
                </c:pt>
                <c:pt idx="50">
                  <c:v>22</c:v>
                </c:pt>
                <c:pt idx="51">
                  <c:v>2</c:v>
                </c:pt>
                <c:pt idx="52">
                  <c:v>9</c:v>
                </c:pt>
                <c:pt idx="53">
                  <c:v>16.25</c:v>
                </c:pt>
                <c:pt idx="54">
                  <c:v>16.25</c:v>
                </c:pt>
                <c:pt idx="55">
                  <c:v>16.25</c:v>
                </c:pt>
                <c:pt idx="56">
                  <c:v>16.25</c:v>
                </c:pt>
                <c:pt idx="57">
                  <c:v>17.600000000000001</c:v>
                </c:pt>
                <c:pt idx="58">
                  <c:v>17.600000000000001</c:v>
                </c:pt>
                <c:pt idx="59">
                  <c:v>17.600000000000001</c:v>
                </c:pt>
                <c:pt idx="60">
                  <c:v>17.600000000000001</c:v>
                </c:pt>
                <c:pt idx="61">
                  <c:v>17.600000000000001</c:v>
                </c:pt>
                <c:pt idx="62">
                  <c:v>16.666666666666668</c:v>
                </c:pt>
                <c:pt idx="63">
                  <c:v>16.666666666666668</c:v>
                </c:pt>
                <c:pt idx="64">
                  <c:v>16.666666666666668</c:v>
                </c:pt>
                <c:pt idx="65">
                  <c:v>10.333333333333334</c:v>
                </c:pt>
                <c:pt idx="66">
                  <c:v>10.333333333333334</c:v>
                </c:pt>
                <c:pt idx="67">
                  <c:v>10.333333333333334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</c:v>
                </c:pt>
                <c:pt idx="72">
                  <c:v>13</c:v>
                </c:pt>
                <c:pt idx="73">
                  <c:v>13</c:v>
                </c:pt>
                <c:pt idx="74">
                  <c:v>4.333333333333333</c:v>
                </c:pt>
                <c:pt idx="75">
                  <c:v>4.333333333333333</c:v>
                </c:pt>
                <c:pt idx="76">
                  <c:v>4.333333333333333</c:v>
                </c:pt>
                <c:pt idx="77">
                  <c:v>11</c:v>
                </c:pt>
                <c:pt idx="78">
                  <c:v>11</c:v>
                </c:pt>
                <c:pt idx="79">
                  <c:v>4</c:v>
                </c:pt>
                <c:pt idx="80">
                  <c:v>4</c:v>
                </c:pt>
                <c:pt idx="81">
                  <c:v>6</c:v>
                </c:pt>
                <c:pt idx="82">
                  <c:v>6</c:v>
                </c:pt>
                <c:pt idx="83">
                  <c:v>3.3333333333333335</c:v>
                </c:pt>
                <c:pt idx="84">
                  <c:v>3.3333333333333335</c:v>
                </c:pt>
                <c:pt idx="85">
                  <c:v>3.3333333333333335</c:v>
                </c:pt>
                <c:pt idx="86">
                  <c:v>2.5</c:v>
                </c:pt>
                <c:pt idx="87">
                  <c:v>2.5</c:v>
                </c:pt>
                <c:pt idx="88">
                  <c:v>5</c:v>
                </c:pt>
                <c:pt idx="89">
                  <c:v>5</c:v>
                </c:pt>
                <c:pt idx="90">
                  <c:v>3</c:v>
                </c:pt>
                <c:pt idx="91">
                  <c:v>3</c:v>
                </c:pt>
                <c:pt idx="92">
                  <c:v>5.666666666666667</c:v>
                </c:pt>
                <c:pt idx="93">
                  <c:v>5.666666666666667</c:v>
                </c:pt>
                <c:pt idx="94">
                  <c:v>5.666666666666667</c:v>
                </c:pt>
                <c:pt idx="95">
                  <c:v>3</c:v>
                </c:pt>
                <c:pt idx="96">
                  <c:v>3</c:v>
                </c:pt>
                <c:pt idx="97">
                  <c:v>5.333333333333333</c:v>
                </c:pt>
                <c:pt idx="98">
                  <c:v>5.333333333333333</c:v>
                </c:pt>
                <c:pt idx="99">
                  <c:v>5.333333333333333</c:v>
                </c:pt>
                <c:pt idx="100">
                  <c:v>2.5</c:v>
                </c:pt>
                <c:pt idx="101">
                  <c:v>2.5</c:v>
                </c:pt>
                <c:pt idx="102">
                  <c:v>3</c:v>
                </c:pt>
                <c:pt idx="103">
                  <c:v>3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1</c:v>
                </c:pt>
                <c:pt idx="109">
                  <c:v>1</c:v>
                </c:pt>
                <c:pt idx="110">
                  <c:v>3</c:v>
                </c:pt>
                <c:pt idx="111">
                  <c:v>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Zusammenführung!$AE$4</c:f>
              <c:strCache>
                <c:ptCount val="1"/>
                <c:pt idx="0">
                  <c:v>Erwartung</c:v>
                </c:pt>
              </c:strCache>
            </c:strRef>
          </c:tx>
          <c:spPr>
            <a:ln w="38100" cap="rnd">
              <a:solidFill>
                <a:srgbClr val="FFFF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Zusammenführung!$AE$7:$AE$118</c:f>
              <c:numCache>
                <c:formatCode>General</c:formatCode>
                <c:ptCount val="112"/>
                <c:pt idx="0">
                  <c:v>66</c:v>
                </c:pt>
                <c:pt idx="1">
                  <c:v>64</c:v>
                </c:pt>
                <c:pt idx="2">
                  <c:v>63</c:v>
                </c:pt>
                <c:pt idx="3">
                  <c:v>62</c:v>
                </c:pt>
                <c:pt idx="4">
                  <c:v>61</c:v>
                </c:pt>
                <c:pt idx="5">
                  <c:v>60</c:v>
                </c:pt>
                <c:pt idx="6">
                  <c:v>59</c:v>
                </c:pt>
                <c:pt idx="7">
                  <c:v>58</c:v>
                </c:pt>
                <c:pt idx="8">
                  <c:v>57</c:v>
                </c:pt>
                <c:pt idx="9">
                  <c:v>56</c:v>
                </c:pt>
                <c:pt idx="10">
                  <c:v>55</c:v>
                </c:pt>
                <c:pt idx="11">
                  <c:v>54</c:v>
                </c:pt>
                <c:pt idx="12">
                  <c:v>53</c:v>
                </c:pt>
                <c:pt idx="13">
                  <c:v>52</c:v>
                </c:pt>
                <c:pt idx="14">
                  <c:v>51</c:v>
                </c:pt>
                <c:pt idx="15">
                  <c:v>50</c:v>
                </c:pt>
                <c:pt idx="16">
                  <c:v>49</c:v>
                </c:pt>
                <c:pt idx="17">
                  <c:v>48</c:v>
                </c:pt>
                <c:pt idx="18">
                  <c:v>47</c:v>
                </c:pt>
                <c:pt idx="19">
                  <c:v>46</c:v>
                </c:pt>
                <c:pt idx="20">
                  <c:v>45</c:v>
                </c:pt>
                <c:pt idx="21">
                  <c:v>44</c:v>
                </c:pt>
                <c:pt idx="22">
                  <c:v>43</c:v>
                </c:pt>
                <c:pt idx="23">
                  <c:v>42</c:v>
                </c:pt>
                <c:pt idx="24">
                  <c:v>41</c:v>
                </c:pt>
                <c:pt idx="25">
                  <c:v>40</c:v>
                </c:pt>
                <c:pt idx="26">
                  <c:v>39</c:v>
                </c:pt>
                <c:pt idx="27">
                  <c:v>38</c:v>
                </c:pt>
                <c:pt idx="28">
                  <c:v>37</c:v>
                </c:pt>
                <c:pt idx="29">
                  <c:v>36</c:v>
                </c:pt>
                <c:pt idx="30">
                  <c:v>35</c:v>
                </c:pt>
                <c:pt idx="31">
                  <c:v>34</c:v>
                </c:pt>
                <c:pt idx="32">
                  <c:v>33</c:v>
                </c:pt>
                <c:pt idx="33">
                  <c:v>32</c:v>
                </c:pt>
                <c:pt idx="34">
                  <c:v>31</c:v>
                </c:pt>
                <c:pt idx="35">
                  <c:v>30</c:v>
                </c:pt>
                <c:pt idx="36">
                  <c:v>29</c:v>
                </c:pt>
                <c:pt idx="37">
                  <c:v>28</c:v>
                </c:pt>
                <c:pt idx="38">
                  <c:v>27</c:v>
                </c:pt>
                <c:pt idx="39">
                  <c:v>26</c:v>
                </c:pt>
                <c:pt idx="40">
                  <c:v>25</c:v>
                </c:pt>
                <c:pt idx="41">
                  <c:v>24</c:v>
                </c:pt>
                <c:pt idx="42">
                  <c:v>23</c:v>
                </c:pt>
                <c:pt idx="43">
                  <c:v>22</c:v>
                </c:pt>
                <c:pt idx="44">
                  <c:v>21</c:v>
                </c:pt>
                <c:pt idx="45">
                  <c:v>20</c:v>
                </c:pt>
                <c:pt idx="46">
                  <c:v>19</c:v>
                </c:pt>
                <c:pt idx="47">
                  <c:v>18</c:v>
                </c:pt>
                <c:pt idx="48">
                  <c:v>17</c:v>
                </c:pt>
                <c:pt idx="49">
                  <c:v>16</c:v>
                </c:pt>
                <c:pt idx="50">
                  <c:v>15</c:v>
                </c:pt>
                <c:pt idx="51">
                  <c:v>14</c:v>
                </c:pt>
                <c:pt idx="52">
                  <c:v>13</c:v>
                </c:pt>
                <c:pt idx="53">
                  <c:v>12</c:v>
                </c:pt>
                <c:pt idx="54">
                  <c:v>11</c:v>
                </c:pt>
                <c:pt idx="55">
                  <c:v>10</c:v>
                </c:pt>
                <c:pt idx="56">
                  <c:v>9</c:v>
                </c:pt>
                <c:pt idx="57">
                  <c:v>8</c:v>
                </c:pt>
                <c:pt idx="58">
                  <c:v>7</c:v>
                </c:pt>
                <c:pt idx="59">
                  <c:v>6</c:v>
                </c:pt>
                <c:pt idx="60">
                  <c:v>5</c:v>
                </c:pt>
                <c:pt idx="61">
                  <c:v>4</c:v>
                </c:pt>
                <c:pt idx="62">
                  <c:v>3</c:v>
                </c:pt>
                <c:pt idx="63">
                  <c:v>2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5350608"/>
        <c:axId val="1595347344"/>
      </c:lineChart>
      <c:catAx>
        <c:axId val="1595350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347344"/>
        <c:crosses val="autoZero"/>
        <c:auto val="0"/>
        <c:lblAlgn val="ctr"/>
        <c:lblOffset val="100"/>
        <c:noMultiLvlLbl val="0"/>
      </c:catAx>
      <c:valAx>
        <c:axId val="1595347344"/>
        <c:scaling>
          <c:orientation val="minMax"/>
          <c:max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350608"/>
        <c:crosses val="autoZero"/>
        <c:crossBetween val="midCat"/>
        <c:majorUnit val="10"/>
        <c:min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137099837493114"/>
          <c:y val="1.609927330512257E-2"/>
          <c:w val="6.0942143101677511E-2"/>
          <c:h val="0.178663630601287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23</xdr:col>
      <xdr:colOff>0</xdr:colOff>
      <xdr:row>36</xdr:row>
      <xdr:rowOff>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70"/>
  <sheetViews>
    <sheetView tabSelected="1" topLeftCell="A47" zoomScale="85" zoomScaleNormal="85" workbookViewId="0">
      <selection activeCell="O91" sqref="O91"/>
    </sheetView>
  </sheetViews>
  <sheetFormatPr baseColWidth="10" defaultColWidth="9.140625" defaultRowHeight="15" x14ac:dyDescent="0.25"/>
  <cols>
    <col min="1" max="1" width="9.28515625" customWidth="1"/>
    <col min="2" max="2" width="28.5703125" customWidth="1"/>
    <col min="3" max="3" width="25" customWidth="1"/>
    <col min="4" max="7" width="18.5703125" customWidth="1"/>
    <col min="8" max="10" width="14.28515625" customWidth="1"/>
    <col min="11" max="11" width="3.5703125" customWidth="1"/>
    <col min="12" max="12" width="26" bestFit="1" customWidth="1"/>
    <col min="13" max="13" width="7.140625" customWidth="1"/>
    <col min="14" max="17" width="14.28515625" customWidth="1"/>
    <col min="18" max="18" width="3.5703125" customWidth="1"/>
    <col min="19" max="19" width="14.140625" bestFit="1" customWidth="1"/>
    <col min="20" max="20" width="7" bestFit="1" customWidth="1"/>
    <col min="21" max="22" width="10.7109375" customWidth="1"/>
    <col min="23" max="23" width="19.28515625" bestFit="1" customWidth="1"/>
    <col min="24" max="26" width="10.7109375" customWidth="1"/>
  </cols>
  <sheetData>
    <row r="1" spans="1:27" ht="15.75" thickBot="1" x14ac:dyDescent="0.3">
      <c r="A1" s="36" t="s">
        <v>4293</v>
      </c>
      <c r="B1" s="37" t="s">
        <v>2117</v>
      </c>
      <c r="C1" s="37" t="s">
        <v>2118</v>
      </c>
      <c r="D1" s="38" t="s">
        <v>2119</v>
      </c>
      <c r="E1" s="55" t="s">
        <v>4400</v>
      </c>
      <c r="F1" s="55" t="s">
        <v>4414</v>
      </c>
      <c r="G1" s="38" t="s">
        <v>4399</v>
      </c>
      <c r="H1" s="55" t="s">
        <v>4413</v>
      </c>
      <c r="I1" s="55" t="s">
        <v>4415</v>
      </c>
      <c r="J1" s="38" t="s">
        <v>4416</v>
      </c>
      <c r="L1" s="36" t="s">
        <v>2118</v>
      </c>
      <c r="M1" s="37" t="s">
        <v>4289</v>
      </c>
      <c r="N1" s="37" t="s">
        <v>4295</v>
      </c>
      <c r="O1" s="37" t="s">
        <v>4296</v>
      </c>
      <c r="P1" s="37" t="s">
        <v>4294</v>
      </c>
      <c r="Q1" s="38" t="s">
        <v>4292</v>
      </c>
      <c r="R1" s="4"/>
      <c r="S1" s="21" t="s">
        <v>2119</v>
      </c>
      <c r="T1" s="36" t="s">
        <v>4289</v>
      </c>
      <c r="U1" s="44" t="s">
        <v>4297</v>
      </c>
      <c r="V1" s="44" t="s">
        <v>4298</v>
      </c>
      <c r="W1" s="37" t="s">
        <v>4290</v>
      </c>
      <c r="X1" s="37" t="s">
        <v>4291</v>
      </c>
      <c r="Y1" s="38" t="s">
        <v>4299</v>
      </c>
      <c r="Z1" s="296"/>
      <c r="AA1" s="300"/>
    </row>
    <row r="2" spans="1:27" x14ac:dyDescent="0.25">
      <c r="A2" s="32" t="s">
        <v>2120</v>
      </c>
      <c r="B2" s="33" t="s">
        <v>1094</v>
      </c>
      <c r="C2" s="33" t="s">
        <v>1169</v>
      </c>
      <c r="D2" s="35">
        <v>90000000</v>
      </c>
      <c r="E2" s="105">
        <f>VLOOKUP($D2,Zusammenführung!$S$7:$AD$118,4,0)</f>
        <v>70000000</v>
      </c>
      <c r="F2" s="106">
        <f>VLOOKUP($D2,Zusammenführung!$S$7:$AD$118,7,0)</f>
        <v>80000000</v>
      </c>
      <c r="G2" s="106">
        <f>VLOOKUP($D2,Zusammenführung!$S$7:$AD$118,10,0)</f>
        <v>92211981.566820279</v>
      </c>
      <c r="H2" s="282">
        <f ca="1">VLOOKUP(E2,Zusammenführung!V$7:X$118,3,0)</f>
        <v>11</v>
      </c>
      <c r="I2" s="283">
        <f ca="1">VLOOKUP(F2,Zusammenführung!$Y$7:$AA$118,3,0)</f>
        <v>19</v>
      </c>
      <c r="J2" s="284">
        <f ca="1">VLOOKUP(G2,Zusammenführung!$AB$7:$AD$118,3,0)</f>
        <v>79</v>
      </c>
      <c r="L2" s="32" t="s">
        <v>1169</v>
      </c>
      <c r="M2" s="33">
        <f>COUNTIF(Daten!$C$1:$C$2170,L2)</f>
        <v>75</v>
      </c>
      <c r="N2" s="34">
        <f t="array" ref="N2">MAX(IF(C$2:C$2170=L2,D$2:D$2170))</f>
        <v>90000000</v>
      </c>
      <c r="O2" s="34">
        <f t="array" ref="O2">MIN(IF(C$2:C$2170=L2,D$2:D$2170))</f>
        <v>650000</v>
      </c>
      <c r="P2" s="34">
        <f>AVERAGEIF(C$2:C$2170,L2,D$2:D$2170)</f>
        <v>12167000</v>
      </c>
      <c r="Q2" s="35">
        <f t="array" ref="Q2">MEDIAN(IF(C$2:C$2170=L2,D$2:D$2170))</f>
        <v>6500000</v>
      </c>
      <c r="R2" s="4"/>
      <c r="S2" s="39">
        <v>25000</v>
      </c>
      <c r="T2" s="32">
        <f>COUNTIF(Daten!$D$1:$D$2170,S2)</f>
        <v>26</v>
      </c>
      <c r="U2" s="40">
        <f>T2/$T$114</f>
        <v>1.19870908252651E-2</v>
      </c>
      <c r="V2" s="41">
        <f>SUM($U$2:U2)</f>
        <v>1.19870908252651E-2</v>
      </c>
      <c r="W2" s="42">
        <f>S2*T2</f>
        <v>650000</v>
      </c>
      <c r="X2" s="40">
        <f>W2/$W$114</f>
        <v>8.2984797185155673E-5</v>
      </c>
      <c r="Y2" s="43">
        <f>SUM($X$2:X2)</f>
        <v>8.2984797185155673E-5</v>
      </c>
      <c r="Z2" s="297"/>
      <c r="AA2" s="300"/>
    </row>
    <row r="3" spans="1:27" x14ac:dyDescent="0.25">
      <c r="A3" s="6" t="s">
        <v>2121</v>
      </c>
      <c r="B3" s="5" t="s">
        <v>1095</v>
      </c>
      <c r="C3" s="5" t="s">
        <v>1169</v>
      </c>
      <c r="D3" s="7">
        <v>70000000</v>
      </c>
      <c r="E3" s="122">
        <f>VLOOKUP($D3,Zusammenführung!$S$7:$AD$118,4,0)</f>
        <v>70000000</v>
      </c>
      <c r="F3" s="123">
        <f>VLOOKUP($D3,Zusammenführung!$S$7:$AD$118,7,0)</f>
        <v>60000000</v>
      </c>
      <c r="G3" s="123">
        <f>VLOOKUP($D3,Zusammenführung!$S$7:$AD$118,10,0)</f>
        <v>70645161.290322587</v>
      </c>
      <c r="H3" s="285">
        <f ca="1">VLOOKUP(E3,Zusammenführung!V$7:X$118,3,0)</f>
        <v>11</v>
      </c>
      <c r="I3" s="162">
        <f ca="1">VLOOKUP(F3,Zusammenführung!$Y$7:$AA$118,3,0)</f>
        <v>18</v>
      </c>
      <c r="J3" s="286">
        <f ca="1">VLOOKUP(G3,Zusammenführung!$AB$7:$AD$118,3,0)</f>
        <v>76</v>
      </c>
      <c r="L3" s="6" t="s">
        <v>1342</v>
      </c>
      <c r="M3" s="5">
        <f>COUNTIF(Daten!$C$1:$C$2170,L3)</f>
        <v>95</v>
      </c>
      <c r="N3" s="34">
        <f t="array" ref="N3">MAX(IF(C$2:C$2170=L3,D$2:D$2170))</f>
        <v>3500000</v>
      </c>
      <c r="O3" s="34">
        <f t="array" ref="O3">MIN(IF(C$2:C$2170=L3,D$2:D$2170))</f>
        <v>175000</v>
      </c>
      <c r="P3" s="34">
        <f>AVERAGEIF(C$2:C$2170,L3,D$2:D$2170)</f>
        <v>759736.84210526315</v>
      </c>
      <c r="Q3" s="35">
        <f t="array" ref="Q3">MEDIAN(IF(C$2:C$2170=L3,D$2:D$2170))</f>
        <v>600000</v>
      </c>
      <c r="R3" s="4"/>
      <c r="S3" s="26">
        <v>50000</v>
      </c>
      <c r="T3" s="6">
        <f>COUNTIF(Daten!$D$1:$D$2170,S3)</f>
        <v>98</v>
      </c>
      <c r="U3" s="12">
        <f>T3/$T$114</f>
        <v>4.5182111572153065E-2</v>
      </c>
      <c r="V3" s="24">
        <f>SUM($U$2:U3)</f>
        <v>5.7169202397418163E-2</v>
      </c>
      <c r="W3" s="11">
        <f>S3*T3</f>
        <v>4900000</v>
      </c>
      <c r="X3" s="12">
        <f>W3/$W$114</f>
        <v>6.2557770185732746E-4</v>
      </c>
      <c r="Y3" s="16">
        <f>SUM($X$2:X3)</f>
        <v>7.0856249904248316E-4</v>
      </c>
      <c r="Z3" s="297"/>
      <c r="AA3" s="300"/>
    </row>
    <row r="4" spans="1:27" x14ac:dyDescent="0.25">
      <c r="A4" s="6" t="s">
        <v>2122</v>
      </c>
      <c r="B4" s="5" t="s">
        <v>1096</v>
      </c>
      <c r="C4" s="5" t="s">
        <v>1169</v>
      </c>
      <c r="D4" s="7">
        <v>40000000</v>
      </c>
      <c r="E4" s="122">
        <f>VLOOKUP($D4,Zusammenführung!$S$7:$AD$118,4,0)</f>
        <v>30000000</v>
      </c>
      <c r="F4" s="123">
        <f>VLOOKUP($D4,Zusammenführung!$S$7:$AD$118,7,0)</f>
        <v>30000000</v>
      </c>
      <c r="G4" s="123">
        <f>VLOOKUP($D4,Zusammenführung!$S$7:$AD$118,10,0)</f>
        <v>43179723.502304144</v>
      </c>
      <c r="H4" s="285">
        <f ca="1">VLOOKUP(E4,Zusammenführung!V$7:X$118,3,0)</f>
        <v>10</v>
      </c>
      <c r="I4" s="162">
        <f ca="1">VLOOKUP(F4,Zusammenführung!$Y$7:$AA$118,3,0)</f>
        <v>17</v>
      </c>
      <c r="J4" s="286">
        <f ca="1">VLOOKUP(G4,Zusammenführung!$AB$7:$AD$118,3,0)</f>
        <v>72</v>
      </c>
      <c r="L4" s="6" t="s">
        <v>1343</v>
      </c>
      <c r="M4" s="5">
        <f>COUNTIF(Daten!$C$1:$C$2170,L4)</f>
        <v>77</v>
      </c>
      <c r="N4" s="34">
        <f t="array" ref="N4">MAX(IF(C$2:C$2170=L4,D$2:D$2170))</f>
        <v>600000</v>
      </c>
      <c r="O4" s="34">
        <f t="array" ref="O4">MIN(IF(C$2:C$2170=L4,D$2:D$2170))</f>
        <v>75000</v>
      </c>
      <c r="P4" s="34">
        <f>AVERAGEIF(C$2:C$2170,L4,D$2:D$2170)</f>
        <v>243181.81818181818</v>
      </c>
      <c r="Q4" s="35">
        <f t="array" ref="Q4">MEDIAN(IF(C$2:C$2170=L4,D$2:D$2170))</f>
        <v>225000</v>
      </c>
      <c r="R4" s="4"/>
      <c r="S4" s="26">
        <v>60000</v>
      </c>
      <c r="T4" s="6">
        <f>COUNTIF(Daten!$D$1:$D$2170,S4)</f>
        <v>1</v>
      </c>
      <c r="U4" s="12">
        <f>T4/$T$114</f>
        <v>4.6104195481788842E-4</v>
      </c>
      <c r="V4" s="24">
        <f>SUM($U$2:U4)</f>
        <v>5.763024435223605E-2</v>
      </c>
      <c r="W4" s="11">
        <f>S4*T4</f>
        <v>60000</v>
      </c>
      <c r="X4" s="12">
        <f>W4/$W$114</f>
        <v>7.6601351247836017E-6</v>
      </c>
      <c r="Y4" s="16">
        <f>SUM($X$2:X4)</f>
        <v>7.1622263416726674E-4</v>
      </c>
      <c r="Z4" s="297"/>
      <c r="AA4" s="300"/>
    </row>
    <row r="5" spans="1:27" x14ac:dyDescent="0.25">
      <c r="A5" s="6" t="s">
        <v>2123</v>
      </c>
      <c r="B5" s="5" t="s">
        <v>1097</v>
      </c>
      <c r="C5" s="5" t="s">
        <v>1169</v>
      </c>
      <c r="D5" s="7">
        <v>35000000</v>
      </c>
      <c r="E5" s="122">
        <f>VLOOKUP($D5,Zusammenführung!$S$7:$AD$118,4,0)</f>
        <v>30000000</v>
      </c>
      <c r="F5" s="123">
        <f>VLOOKUP($D5,Zusammenführung!$S$7:$AD$118,7,0)</f>
        <v>30000000</v>
      </c>
      <c r="G5" s="123">
        <f>VLOOKUP($D5,Zusammenführung!$S$7:$AD$118,10,0)</f>
        <v>36543778.801843315</v>
      </c>
      <c r="H5" s="285">
        <f ca="1">VLOOKUP(E5,Zusammenführung!V$7:X$118,3,0)</f>
        <v>10</v>
      </c>
      <c r="I5" s="162">
        <f ca="1">VLOOKUP(F5,Zusammenführung!$Y$7:$AA$118,3,0)</f>
        <v>17</v>
      </c>
      <c r="J5" s="286">
        <f ca="1">VLOOKUP(G5,Zusammenführung!$AB$7:$AD$118,3,0)</f>
        <v>71</v>
      </c>
      <c r="L5" s="6" t="s">
        <v>1605</v>
      </c>
      <c r="M5" s="5">
        <f>COUNTIF(Daten!$C$1:$C$2170,L5)</f>
        <v>31</v>
      </c>
      <c r="N5" s="34">
        <f t="array" ref="N5">MAX(IF(C$2:C$2170=L5,D$2:D$2170))</f>
        <v>175000</v>
      </c>
      <c r="O5" s="34">
        <f t="array" ref="O5">MIN(IF(C$2:C$2170=L5,D$2:D$2170))</f>
        <v>25000</v>
      </c>
      <c r="P5" s="34">
        <f>AVERAGEIF(C$2:C$2170,L5,D$2:D$2170)</f>
        <v>76612.903225806454</v>
      </c>
      <c r="Q5" s="35">
        <f t="array" ref="Q5">MEDIAN(IF(C$2:C$2170=L5,D$2:D$2170))</f>
        <v>75000</v>
      </c>
      <c r="R5" s="4"/>
      <c r="S5" s="26">
        <v>75000</v>
      </c>
      <c r="T5" s="6">
        <f>COUNTIF(Daten!$D$1:$D$2170,S5)</f>
        <v>109</v>
      </c>
      <c r="U5" s="12">
        <f>T5/$T$114</f>
        <v>5.0253573075149841E-2</v>
      </c>
      <c r="V5" s="24">
        <f>SUM($U$2:U5)</f>
        <v>0.1078838174273859</v>
      </c>
      <c r="W5" s="11">
        <f>S5*T5</f>
        <v>8175000</v>
      </c>
      <c r="X5" s="12">
        <f>W5/$W$114</f>
        <v>1.0436934107517658E-3</v>
      </c>
      <c r="Y5" s="16">
        <f>SUM($X$2:X5)</f>
        <v>1.7599160449190325E-3</v>
      </c>
      <c r="Z5" s="297"/>
      <c r="AA5" s="300"/>
    </row>
    <row r="6" spans="1:27" x14ac:dyDescent="0.25">
      <c r="A6" s="6" t="s">
        <v>2124</v>
      </c>
      <c r="B6" s="5" t="s">
        <v>1098</v>
      </c>
      <c r="C6" s="5" t="s">
        <v>1169</v>
      </c>
      <c r="D6" s="7">
        <v>32000000</v>
      </c>
      <c r="E6" s="122">
        <f>VLOOKUP($D6,Zusammenführung!$S$7:$AD$118,4,0)</f>
        <v>30000000</v>
      </c>
      <c r="F6" s="123">
        <f>VLOOKUP($D6,Zusammenführung!$S$7:$AD$118,7,0)</f>
        <v>30000000</v>
      </c>
      <c r="G6" s="123">
        <f>VLOOKUP($D6,Zusammenführung!$S$7:$AD$118,10,0)</f>
        <v>30000000</v>
      </c>
      <c r="H6" s="285">
        <f ca="1">VLOOKUP(E6,Zusammenführung!V$7:X$118,3,0)</f>
        <v>10</v>
      </c>
      <c r="I6" s="162">
        <f ca="1">VLOOKUP(F6,Zusammenführung!$Y$7:$AA$118,3,0)</f>
        <v>17</v>
      </c>
      <c r="J6" s="286">
        <f ca="1">VLOOKUP(G6,Zusammenführung!$AB$7:$AD$118,3,0)</f>
        <v>70</v>
      </c>
      <c r="L6" s="6" t="s">
        <v>1401</v>
      </c>
      <c r="M6" s="5">
        <f>COUNTIF(Daten!$C$1:$C$2170,L6)</f>
        <v>57</v>
      </c>
      <c r="N6" s="34">
        <f t="array" ref="N6">MAX(IF(C$2:C$2170=L6,D$2:D$2170))</f>
        <v>125000</v>
      </c>
      <c r="O6" s="34">
        <f t="array" ref="O6">MIN(IF(C$2:C$2170=L6,D$2:D$2170))</f>
        <v>25000</v>
      </c>
      <c r="P6" s="34">
        <f>AVERAGEIF(C$2:C$2170,L6,D$2:D$2170)</f>
        <v>63596.491228070176</v>
      </c>
      <c r="Q6" s="35">
        <f t="array" ref="Q6">MEDIAN(IF(C$2:C$2170=L6,D$2:D$2170))</f>
        <v>50000</v>
      </c>
      <c r="R6" s="4"/>
      <c r="S6" s="26">
        <v>100000</v>
      </c>
      <c r="T6" s="6">
        <f>COUNTIF(Daten!$D$1:$D$2170,S6)</f>
        <v>120</v>
      </c>
      <c r="U6" s="12">
        <f>T6/$T$114</f>
        <v>5.5325034578146609E-2</v>
      </c>
      <c r="V6" s="24">
        <f>SUM($U$2:U6)</f>
        <v>0.16320885200553251</v>
      </c>
      <c r="W6" s="11">
        <f>S6*T6</f>
        <v>12000000</v>
      </c>
      <c r="X6" s="12">
        <f>W6/$W$114</f>
        <v>1.5320270249567203E-3</v>
      </c>
      <c r="Y6" s="16">
        <f>SUM($X$2:X6)</f>
        <v>3.2919430698757531E-3</v>
      </c>
      <c r="Z6" s="297"/>
      <c r="AA6" s="300"/>
    </row>
    <row r="7" spans="1:27" x14ac:dyDescent="0.25">
      <c r="A7" s="6" t="s">
        <v>2125</v>
      </c>
      <c r="B7" s="5" t="s">
        <v>1099</v>
      </c>
      <c r="C7" s="5" t="s">
        <v>1169</v>
      </c>
      <c r="D7" s="7">
        <v>32000000</v>
      </c>
      <c r="E7" s="122">
        <f>VLOOKUP($D7,Zusammenführung!$S$7:$AD$118,4,0)</f>
        <v>30000000</v>
      </c>
      <c r="F7" s="123">
        <f>VLOOKUP($D7,Zusammenführung!$S$7:$AD$118,7,0)</f>
        <v>30000000</v>
      </c>
      <c r="G7" s="123">
        <f>VLOOKUP($D7,Zusammenführung!$S$7:$AD$118,10,0)</f>
        <v>30000000</v>
      </c>
      <c r="H7" s="285">
        <f ca="1">VLOOKUP(E7,Zusammenführung!V$7:X$118,3,0)</f>
        <v>10</v>
      </c>
      <c r="I7" s="162">
        <f ca="1">VLOOKUP(F7,Zusammenführung!$Y$7:$AA$118,3,0)</f>
        <v>17</v>
      </c>
      <c r="J7" s="286">
        <f ca="1">VLOOKUP(G7,Zusammenführung!$AB$7:$AD$118,3,0)</f>
        <v>70</v>
      </c>
      <c r="L7" s="6" t="s">
        <v>1460</v>
      </c>
      <c r="M7" s="5">
        <f>COUNTIF(Daten!$C$1:$C$2170,L7)</f>
        <v>58</v>
      </c>
      <c r="N7" s="34">
        <f t="array" ref="N7">MAX(IF(C$2:C$2170=L7,D$2:D$2170))</f>
        <v>175000</v>
      </c>
      <c r="O7" s="34">
        <f t="array" ref="O7">MIN(IF(C$2:C$2170=L7,D$2:D$2170))</f>
        <v>25000</v>
      </c>
      <c r="P7" s="34">
        <f>AVERAGEIF(C$2:C$2170,L7,D$2:D$2170)</f>
        <v>85344.827586206899</v>
      </c>
      <c r="Q7" s="35">
        <f t="array" ref="Q7">MEDIAN(IF(C$2:C$2170=L7,D$2:D$2170))</f>
        <v>75000</v>
      </c>
      <c r="R7" s="4"/>
      <c r="S7" s="26">
        <v>125000</v>
      </c>
      <c r="T7" s="6">
        <f>COUNTIF(Daten!$D$1:$D$2170,S7)</f>
        <v>36</v>
      </c>
      <c r="U7" s="12">
        <f>T7/$T$114</f>
        <v>1.6597510373443983E-2</v>
      </c>
      <c r="V7" s="24">
        <f>SUM($U$2:U7)</f>
        <v>0.17980636237897649</v>
      </c>
      <c r="W7" s="11">
        <f>S7*T7</f>
        <v>4500000</v>
      </c>
      <c r="X7" s="12">
        <f>W7/$W$114</f>
        <v>5.7451013435877007E-4</v>
      </c>
      <c r="Y7" s="16">
        <f>SUM($X$2:X7)</f>
        <v>3.8664532042345231E-3</v>
      </c>
      <c r="Z7" s="297"/>
      <c r="AA7" s="300"/>
    </row>
    <row r="8" spans="1:27" x14ac:dyDescent="0.25">
      <c r="A8" s="6" t="s">
        <v>2126</v>
      </c>
      <c r="B8" s="5" t="s">
        <v>1100</v>
      </c>
      <c r="C8" s="5" t="s">
        <v>1169</v>
      </c>
      <c r="D8" s="7">
        <v>30000000</v>
      </c>
      <c r="E8" s="122">
        <f>VLOOKUP($D8,Zusammenführung!$S$7:$AD$118,4,0)</f>
        <v>30000000</v>
      </c>
      <c r="F8" s="123">
        <f>VLOOKUP($D8,Zusammenführung!$S$7:$AD$118,7,0)</f>
        <v>30000000</v>
      </c>
      <c r="G8" s="123">
        <f>VLOOKUP($D8,Zusammenführung!$S$7:$AD$118,10,0)</f>
        <v>30000000</v>
      </c>
      <c r="H8" s="285">
        <f ca="1">VLOOKUP(E8,Zusammenführung!V$7:X$118,3,0)</f>
        <v>10</v>
      </c>
      <c r="I8" s="162">
        <f ca="1">VLOOKUP(F8,Zusammenführung!$Y$7:$AA$118,3,0)</f>
        <v>17</v>
      </c>
      <c r="J8" s="286">
        <f ca="1">VLOOKUP(G8,Zusammenführung!$AB$7:$AD$118,3,0)</f>
        <v>70</v>
      </c>
      <c r="L8" s="6" t="s">
        <v>1573</v>
      </c>
      <c r="M8" s="5">
        <f>COUNTIF(Daten!$C$1:$C$2170,L8)</f>
        <v>50</v>
      </c>
      <c r="N8" s="34">
        <f t="array" ref="N8">MAX(IF(C$2:C$2170=L8,D$2:D$2170))</f>
        <v>225000</v>
      </c>
      <c r="O8" s="34">
        <f t="array" ref="O8">MIN(IF(C$2:C$2170=L8,D$2:D$2170))</f>
        <v>25000</v>
      </c>
      <c r="P8" s="34">
        <f>AVERAGEIF(C$2:C$2170,L8,D$2:D$2170)</f>
        <v>102000</v>
      </c>
      <c r="Q8" s="35">
        <f t="array" ref="Q8">MEDIAN(IF(C$2:C$2170=L8,D$2:D$2170))</f>
        <v>100000</v>
      </c>
      <c r="R8" s="4"/>
      <c r="S8" s="26">
        <v>150000</v>
      </c>
      <c r="T8" s="6">
        <f>COUNTIF(Daten!$D$1:$D$2170,S8)</f>
        <v>93</v>
      </c>
      <c r="U8" s="12">
        <f>T8/$T$114</f>
        <v>4.2876901798063624E-2</v>
      </c>
      <c r="V8" s="24">
        <f>SUM($U$2:U8)</f>
        <v>0.2226832641770401</v>
      </c>
      <c r="W8" s="11">
        <f>S8*T8</f>
        <v>13950000</v>
      </c>
      <c r="X8" s="12">
        <f>W8/$W$114</f>
        <v>1.7809814165121872E-3</v>
      </c>
      <c r="Y8" s="16">
        <f>SUM($X$2:X8)</f>
        <v>5.6474346207467108E-3</v>
      </c>
      <c r="Z8" s="297"/>
      <c r="AA8" s="300"/>
    </row>
    <row r="9" spans="1:27" x14ac:dyDescent="0.25">
      <c r="A9" s="6" t="s">
        <v>2127</v>
      </c>
      <c r="B9" s="5" t="s">
        <v>1101</v>
      </c>
      <c r="C9" s="5" t="s">
        <v>1169</v>
      </c>
      <c r="D9" s="7">
        <v>30000000</v>
      </c>
      <c r="E9" s="122">
        <f>VLOOKUP($D9,Zusammenführung!$S$7:$AD$118,4,0)</f>
        <v>30000000</v>
      </c>
      <c r="F9" s="123">
        <f>VLOOKUP($D9,Zusammenführung!$S$7:$AD$118,7,0)</f>
        <v>30000000</v>
      </c>
      <c r="G9" s="123">
        <f>VLOOKUP($D9,Zusammenführung!$S$7:$AD$118,10,0)</f>
        <v>30000000</v>
      </c>
      <c r="H9" s="285">
        <f ca="1">VLOOKUP(E9,Zusammenführung!V$7:X$118,3,0)</f>
        <v>10</v>
      </c>
      <c r="I9" s="162">
        <f ca="1">VLOOKUP(F9,Zusammenführung!$Y$7:$AA$118,3,0)</f>
        <v>17</v>
      </c>
      <c r="J9" s="286">
        <f ca="1">VLOOKUP(G9,Zusammenführung!$AB$7:$AD$118,3,0)</f>
        <v>70</v>
      </c>
      <c r="L9" s="6" t="s">
        <v>1522</v>
      </c>
      <c r="M9" s="5">
        <f>COUNTIF(Daten!$C$1:$C$2170,L9)</f>
        <v>61</v>
      </c>
      <c r="N9" s="34">
        <f t="array" ref="N9">MAX(IF(C$2:C$2170=L9,D$2:D$2170))</f>
        <v>225000</v>
      </c>
      <c r="O9" s="34">
        <f t="array" ref="O9">MIN(IF(C$2:C$2170=L9,D$2:D$2170))</f>
        <v>25000</v>
      </c>
      <c r="P9" s="34">
        <f>AVERAGEIF(C$2:C$2170,L9,D$2:D$2170)</f>
        <v>83196.721311475412</v>
      </c>
      <c r="Q9" s="35">
        <f t="array" ref="Q9">MEDIAN(IF(C$2:C$2170=L9,D$2:D$2170))</f>
        <v>75000</v>
      </c>
      <c r="R9" s="4"/>
      <c r="S9" s="26">
        <v>175000</v>
      </c>
      <c r="T9" s="6">
        <f>COUNTIF(Daten!$D$1:$D$2170,S9)</f>
        <v>31</v>
      </c>
      <c r="U9" s="12">
        <f>T9/$T$114</f>
        <v>1.4292300599354541E-2</v>
      </c>
      <c r="V9" s="24">
        <f>SUM($U$2:U9)</f>
        <v>0.23697556477639464</v>
      </c>
      <c r="W9" s="11">
        <f>S9*T9</f>
        <v>5425000</v>
      </c>
      <c r="X9" s="12">
        <f>W9/$W$114</f>
        <v>6.9260388419918389E-4</v>
      </c>
      <c r="Y9" s="16">
        <f>SUM($X$2:X9)</f>
        <v>6.3400385049458951E-3</v>
      </c>
      <c r="Z9" s="297"/>
      <c r="AA9" s="300"/>
    </row>
    <row r="10" spans="1:27" x14ac:dyDescent="0.25">
      <c r="A10" s="6" t="s">
        <v>2128</v>
      </c>
      <c r="B10" s="5" t="s">
        <v>1102</v>
      </c>
      <c r="C10" s="5" t="s">
        <v>1169</v>
      </c>
      <c r="D10" s="7">
        <v>29500000</v>
      </c>
      <c r="E10" s="122">
        <f>VLOOKUP($D10,Zusammenführung!$S$7:$AD$118,4,0)</f>
        <v>30000000</v>
      </c>
      <c r="F10" s="123">
        <f>VLOOKUP($D10,Zusammenführung!$S$7:$AD$118,7,0)</f>
        <v>30000000</v>
      </c>
      <c r="G10" s="123">
        <f>VLOOKUP($D10,Zusammenführung!$S$7:$AD$118,10,0)</f>
        <v>30000000</v>
      </c>
      <c r="H10" s="285">
        <f ca="1">VLOOKUP(E10,Zusammenführung!V$7:X$118,3,0)</f>
        <v>10</v>
      </c>
      <c r="I10" s="162">
        <f ca="1">VLOOKUP(F10,Zusammenführung!$Y$7:$AA$118,3,0)</f>
        <v>17</v>
      </c>
      <c r="J10" s="286">
        <f ca="1">VLOOKUP(G10,Zusammenführung!$AB$7:$AD$118,3,0)</f>
        <v>70</v>
      </c>
      <c r="L10" s="6" t="s">
        <v>91</v>
      </c>
      <c r="M10" s="5">
        <f>COUNTIF(Daten!$C$1:$C$2170,L10)</f>
        <v>91</v>
      </c>
      <c r="N10" s="34">
        <f t="array" ref="N10">MAX(IF(C$2:C$2170=L10,D$2:D$2170))</f>
        <v>128000000</v>
      </c>
      <c r="O10" s="34">
        <f t="array" ref="O10">MIN(IF(C$2:C$2170=L10,D$2:D$2170))</f>
        <v>400000</v>
      </c>
      <c r="P10" s="34">
        <f>AVERAGEIF(C$2:C$2170,L10,D$2:D$2170)</f>
        <v>25792307.692307692</v>
      </c>
      <c r="Q10" s="35">
        <f t="array" ref="Q10">MEDIAN(IF(C$2:C$2170=L10,D$2:D$2170))</f>
        <v>16000000</v>
      </c>
      <c r="R10" s="4"/>
      <c r="S10" s="26">
        <v>200000</v>
      </c>
      <c r="T10" s="6">
        <f>COUNTIF(Daten!$D$1:$D$2170,S10)</f>
        <v>109</v>
      </c>
      <c r="U10" s="12">
        <f>T10/$T$114</f>
        <v>5.0253573075149841E-2</v>
      </c>
      <c r="V10" s="24">
        <f>SUM($U$2:U10)</f>
        <v>0.28722913785154447</v>
      </c>
      <c r="W10" s="11">
        <f>S10*T10</f>
        <v>21800000</v>
      </c>
      <c r="X10" s="12">
        <f>W10/$W$114</f>
        <v>2.7831824286713752E-3</v>
      </c>
      <c r="Y10" s="16">
        <f>SUM($X$2:X10)</f>
        <v>9.1232209336172699E-3</v>
      </c>
      <c r="Z10" s="297"/>
      <c r="AA10" s="300"/>
    </row>
    <row r="11" spans="1:27" x14ac:dyDescent="0.25">
      <c r="A11" s="6" t="s">
        <v>2129</v>
      </c>
      <c r="B11" s="5" t="s">
        <v>1103</v>
      </c>
      <c r="C11" s="5" t="s">
        <v>1169</v>
      </c>
      <c r="D11" s="7">
        <v>27000000</v>
      </c>
      <c r="E11" s="122">
        <f>VLOOKUP($D11,Zusammenführung!$S$7:$AD$118,4,0)</f>
        <v>30000000</v>
      </c>
      <c r="F11" s="123">
        <f>VLOOKUP($D11,Zusammenführung!$S$7:$AD$118,7,0)</f>
        <v>30000000</v>
      </c>
      <c r="G11" s="123">
        <f>VLOOKUP($D11,Zusammenführung!$S$7:$AD$118,10,0)</f>
        <v>27874015.748031493</v>
      </c>
      <c r="H11" s="285">
        <f ca="1">VLOOKUP(E11,Zusammenführung!V$7:X$118,3,0)</f>
        <v>10</v>
      </c>
      <c r="I11" s="162">
        <f ca="1">VLOOKUP(F11,Zusammenführung!$Y$7:$AA$118,3,0)</f>
        <v>17</v>
      </c>
      <c r="J11" s="286">
        <f ca="1">VLOOKUP(G11,Zusammenführung!$AB$7:$AD$118,3,0)</f>
        <v>69</v>
      </c>
      <c r="L11" s="6" t="s">
        <v>92</v>
      </c>
      <c r="M11" s="5">
        <f>COUNTIF(Daten!$C$1:$C$2170,L11)</f>
        <v>100</v>
      </c>
      <c r="N11" s="34">
        <f t="array" ref="N11">MAX(IF(C$2:C$2170=L11,D$2:D$2170))</f>
        <v>22000000</v>
      </c>
      <c r="O11" s="34">
        <f t="array" ref="O11">MIN(IF(C$2:C$2170=L11,D$2:D$2170))</f>
        <v>100000</v>
      </c>
      <c r="P11" s="34">
        <f>AVERAGEIF(C$2:C$2170,L11,D$2:D$2170)</f>
        <v>2826000</v>
      </c>
      <c r="Q11" s="35">
        <f t="array" ref="Q11">MEDIAN(IF(C$2:C$2170=L11,D$2:D$2170))</f>
        <v>1875000</v>
      </c>
      <c r="R11" s="4"/>
      <c r="S11" s="26">
        <v>225000</v>
      </c>
      <c r="T11" s="6">
        <f>COUNTIF(Daten!$D$1:$D$2170,S11)</f>
        <v>28</v>
      </c>
      <c r="U11" s="12">
        <f>T11/$T$114</f>
        <v>1.2909174734900875E-2</v>
      </c>
      <c r="V11" s="24">
        <f>SUM($U$2:U11)</f>
        <v>0.30013831258644535</v>
      </c>
      <c r="W11" s="11">
        <f>S11*T11</f>
        <v>6300000</v>
      </c>
      <c r="X11" s="12">
        <f>W11/$W$114</f>
        <v>8.043141881022781E-4</v>
      </c>
      <c r="Y11" s="16">
        <f>SUM($X$2:X11)</f>
        <v>9.9275351217195489E-3</v>
      </c>
      <c r="Z11" s="297"/>
      <c r="AA11" s="300"/>
    </row>
    <row r="12" spans="1:27" x14ac:dyDescent="0.25">
      <c r="A12" s="6" t="s">
        <v>2130</v>
      </c>
      <c r="B12" s="5" t="s">
        <v>1105</v>
      </c>
      <c r="C12" s="5" t="s">
        <v>1169</v>
      </c>
      <c r="D12" s="7">
        <v>25000000</v>
      </c>
      <c r="E12" s="122">
        <f>VLOOKUP($D12,Zusammenführung!$S$7:$AD$118,4,0)</f>
        <v>30000000</v>
      </c>
      <c r="F12" s="123">
        <f>VLOOKUP($D12,Zusammenführung!$S$7:$AD$118,7,0)</f>
        <v>30000000</v>
      </c>
      <c r="G12" s="123">
        <f>VLOOKUP($D12,Zusammenführung!$S$7:$AD$118,10,0)</f>
        <v>25778402.69966254</v>
      </c>
      <c r="H12" s="285">
        <f ca="1">VLOOKUP(E12,Zusammenführung!V$7:X$118,3,0)</f>
        <v>10</v>
      </c>
      <c r="I12" s="162">
        <f ca="1">VLOOKUP(F12,Zusammenführung!$Y$7:$AA$118,3,0)</f>
        <v>17</v>
      </c>
      <c r="J12" s="286">
        <f ca="1">VLOOKUP(G12,Zusammenführung!$AB$7:$AD$118,3,0)</f>
        <v>68</v>
      </c>
      <c r="L12" s="6" t="s">
        <v>93</v>
      </c>
      <c r="M12" s="5">
        <f>COUNTIF(Daten!$C$1:$C$2170,L12)</f>
        <v>65</v>
      </c>
      <c r="N12" s="34">
        <f t="array" ref="N12">MAX(IF(C$2:C$2170=L12,D$2:D$2170))</f>
        <v>2000000</v>
      </c>
      <c r="O12" s="34">
        <f t="array" ref="O12">MIN(IF(C$2:C$2170=L12,D$2:D$2170))</f>
        <v>50000</v>
      </c>
      <c r="P12" s="34">
        <f>AVERAGEIF(C$2:C$2170,L12,D$2:D$2170)</f>
        <v>383461.53846153844</v>
      </c>
      <c r="Q12" s="35">
        <f t="array" ref="Q12">MEDIAN(IF(C$2:C$2170=L12,D$2:D$2170))</f>
        <v>300000</v>
      </c>
      <c r="R12" s="4"/>
      <c r="S12" s="26">
        <v>250000</v>
      </c>
      <c r="T12" s="6">
        <f>COUNTIF(Daten!$D$1:$D$2170,S12)</f>
        <v>87</v>
      </c>
      <c r="U12" s="12">
        <f>T12/$T$114</f>
        <v>4.0110650069156296E-2</v>
      </c>
      <c r="V12" s="24">
        <f>SUM($U$2:U12)</f>
        <v>0.34024896265560167</v>
      </c>
      <c r="W12" s="11">
        <f>S12*T12</f>
        <v>21750000</v>
      </c>
      <c r="X12" s="12">
        <f>W12/$W$114</f>
        <v>2.7767989827340556E-3</v>
      </c>
      <c r="Y12" s="16">
        <f>SUM($X$2:X12)</f>
        <v>1.2704334104453605E-2</v>
      </c>
      <c r="Z12" s="297"/>
      <c r="AA12" s="300"/>
    </row>
    <row r="13" spans="1:27" x14ac:dyDescent="0.25">
      <c r="A13" s="6" t="s">
        <v>2131</v>
      </c>
      <c r="B13" s="5" t="s">
        <v>1104</v>
      </c>
      <c r="C13" s="5" t="s">
        <v>1169</v>
      </c>
      <c r="D13" s="7">
        <v>25000000</v>
      </c>
      <c r="E13" s="122">
        <f>VLOOKUP($D13,Zusammenführung!$S$7:$AD$118,4,0)</f>
        <v>30000000</v>
      </c>
      <c r="F13" s="123">
        <f>VLOOKUP($D13,Zusammenführung!$S$7:$AD$118,7,0)</f>
        <v>30000000</v>
      </c>
      <c r="G13" s="123">
        <f>VLOOKUP($D13,Zusammenführung!$S$7:$AD$118,10,0)</f>
        <v>25778402.69966254</v>
      </c>
      <c r="H13" s="285">
        <f ca="1">VLOOKUP(E13,Zusammenführung!V$7:X$118,3,0)</f>
        <v>10</v>
      </c>
      <c r="I13" s="162">
        <f ca="1">VLOOKUP(F13,Zusammenführung!$Y$7:$AA$118,3,0)</f>
        <v>17</v>
      </c>
      <c r="J13" s="286">
        <f ca="1">VLOOKUP(G13,Zusammenführung!$AB$7:$AD$118,3,0)</f>
        <v>68</v>
      </c>
      <c r="L13" s="6" t="s">
        <v>94</v>
      </c>
      <c r="M13" s="5">
        <f>COUNTIF(Daten!$C$1:$C$2170,L13)</f>
        <v>60</v>
      </c>
      <c r="N13" s="34">
        <f t="array" ref="N13">MAX(IF(C$2:C$2170=L13,D$2:D$2170))</f>
        <v>600000</v>
      </c>
      <c r="O13" s="34">
        <f t="array" ref="O13">MIN(IF(C$2:C$2170=L13,D$2:D$2170))</f>
        <v>50000</v>
      </c>
      <c r="P13" s="34">
        <f>AVERAGEIF(C$2:C$2170,L13,D$2:D$2170)</f>
        <v>192500</v>
      </c>
      <c r="Q13" s="35">
        <f t="array" ref="Q13">MEDIAN(IF(C$2:C$2170=L13,D$2:D$2170))</f>
        <v>150000</v>
      </c>
      <c r="R13" s="4"/>
      <c r="S13" s="26">
        <v>275000</v>
      </c>
      <c r="T13" s="6">
        <f>COUNTIF(Daten!$D$1:$D$2170,S13)</f>
        <v>12</v>
      </c>
      <c r="U13" s="14">
        <f>T13/$T$114</f>
        <v>5.5325034578146614E-3</v>
      </c>
      <c r="V13" s="25">
        <f>SUM($U$2:U13)</f>
        <v>0.34578146611341631</v>
      </c>
      <c r="W13" s="11">
        <f>S13*T13</f>
        <v>3300000</v>
      </c>
      <c r="X13" s="14">
        <f>W13/$W$114</f>
        <v>4.2130743186309807E-4</v>
      </c>
      <c r="Y13" s="17">
        <f>SUM($X$2:X13)</f>
        <v>1.3125641536316703E-2</v>
      </c>
      <c r="Z13" s="298"/>
      <c r="AA13" s="300"/>
    </row>
    <row r="14" spans="1:27" x14ac:dyDescent="0.25">
      <c r="A14" s="6" t="s">
        <v>2132</v>
      </c>
      <c r="B14" s="5" t="s">
        <v>1106</v>
      </c>
      <c r="C14" s="5" t="s">
        <v>1169</v>
      </c>
      <c r="D14" s="7">
        <v>24000000</v>
      </c>
      <c r="E14" s="122">
        <f>VLOOKUP($D14,Zusammenführung!$S$7:$AD$118,4,0)</f>
        <v>30000000</v>
      </c>
      <c r="F14" s="123">
        <f>VLOOKUP($D14,Zusammenführung!$S$7:$AD$118,7,0)</f>
        <v>30000000</v>
      </c>
      <c r="G14" s="123">
        <f>VLOOKUP($D14,Zusammenführung!$S$7:$AD$118,10,0)</f>
        <v>23713160.854893137</v>
      </c>
      <c r="H14" s="285">
        <f ca="1">VLOOKUP(E14,Zusammenführung!V$7:X$118,3,0)</f>
        <v>10</v>
      </c>
      <c r="I14" s="162">
        <f ca="1">VLOOKUP(F14,Zusammenführung!$Y$7:$AA$118,3,0)</f>
        <v>17</v>
      </c>
      <c r="J14" s="286">
        <f ca="1">VLOOKUP(G14,Zusammenführung!$AB$7:$AD$118,3,0)</f>
        <v>67</v>
      </c>
      <c r="L14" s="6" t="s">
        <v>919</v>
      </c>
      <c r="M14" s="5">
        <f>COUNTIF(Daten!$C$1:$C$2170,L14)</f>
        <v>88</v>
      </c>
      <c r="N14" s="34">
        <f t="array" ref="N14">MAX(IF(C$2:C$2170=L14,D$2:D$2170))</f>
        <v>128000000</v>
      </c>
      <c r="O14" s="34">
        <f t="array" ref="O14">MIN(IF(C$2:C$2170=L14,D$2:D$2170))</f>
        <v>200000</v>
      </c>
      <c r="P14" s="34">
        <f>AVERAGEIF(C$2:C$2170,L14,D$2:D$2170)</f>
        <v>9454545.4545454551</v>
      </c>
      <c r="Q14" s="35">
        <f t="array" ref="Q14">MEDIAN(IF(C$2:C$2170=L14,D$2:D$2170))</f>
        <v>5250000</v>
      </c>
      <c r="R14" s="4"/>
      <c r="S14" s="26">
        <v>300000</v>
      </c>
      <c r="T14" s="6">
        <f>COUNTIF(Daten!$D$1:$D$2170,S14)</f>
        <v>126</v>
      </c>
      <c r="U14" s="14">
        <f>T14/$T$114</f>
        <v>5.8091286307053944E-2</v>
      </c>
      <c r="V14" s="25">
        <f>SUM($U$2:U14)</f>
        <v>0.40387275242047027</v>
      </c>
      <c r="W14" s="11">
        <f>S14*T14</f>
        <v>37800000</v>
      </c>
      <c r="X14" s="14">
        <f>W14/$W$114</f>
        <v>4.8258851286136686E-3</v>
      </c>
      <c r="Y14" s="17">
        <f>SUM($X$2:X14)</f>
        <v>1.795152666493037E-2</v>
      </c>
      <c r="Z14" s="298"/>
      <c r="AA14" s="300"/>
    </row>
    <row r="15" spans="1:27" x14ac:dyDescent="0.25">
      <c r="A15" s="6" t="s">
        <v>2133</v>
      </c>
      <c r="B15" s="5" t="s">
        <v>1107</v>
      </c>
      <c r="C15" s="5" t="s">
        <v>1169</v>
      </c>
      <c r="D15" s="7">
        <v>22000000</v>
      </c>
      <c r="E15" s="122">
        <f>VLOOKUP($D15,Zusammenführung!$S$7:$AD$118,4,0)</f>
        <v>30000000</v>
      </c>
      <c r="F15" s="123">
        <f>VLOOKUP($D15,Zusammenführung!$S$7:$AD$118,7,0)</f>
        <v>30000000</v>
      </c>
      <c r="G15" s="123">
        <f>VLOOKUP($D15,Zusammenführung!$S$7:$AD$118,10,0)</f>
        <v>21678290.213723283</v>
      </c>
      <c r="H15" s="285">
        <f ca="1">VLOOKUP(E15,Zusammenführung!V$7:X$118,3,0)</f>
        <v>10</v>
      </c>
      <c r="I15" s="162">
        <f ca="1">VLOOKUP(F15,Zusammenführung!$Y$7:$AA$118,3,0)</f>
        <v>17</v>
      </c>
      <c r="J15" s="286">
        <f ca="1">VLOOKUP(G15,Zusammenführung!$AB$7:$AD$118,3,0)</f>
        <v>66</v>
      </c>
      <c r="L15" s="6" t="s">
        <v>989</v>
      </c>
      <c r="M15" s="5">
        <f>COUNTIF(Daten!$C$1:$C$2170,L15)</f>
        <v>69</v>
      </c>
      <c r="N15" s="34">
        <f t="array" ref="N15">MAX(IF(C$2:C$2170=L15,D$2:D$2170))</f>
        <v>4000000</v>
      </c>
      <c r="O15" s="34">
        <f t="array" ref="O15">MIN(IF(C$2:C$2170=L15,D$2:D$2170))</f>
        <v>100000</v>
      </c>
      <c r="P15" s="34">
        <f>AVERAGEIF(C$2:C$2170,L15,D$2:D$2170)</f>
        <v>826086.95652173914</v>
      </c>
      <c r="Q15" s="35">
        <f t="array" ref="Q15">MEDIAN(IF(C$2:C$2170=L15,D$2:D$2170))</f>
        <v>500000</v>
      </c>
      <c r="R15" s="4"/>
      <c r="S15" s="26">
        <v>325000</v>
      </c>
      <c r="T15" s="6">
        <f>COUNTIF(Daten!$D$1:$D$2170,S15)</f>
        <v>33</v>
      </c>
      <c r="U15" s="14">
        <f>T15/$T$114</f>
        <v>1.5214384508990318E-2</v>
      </c>
      <c r="V15" s="25">
        <f>SUM($U$2:U15)</f>
        <v>0.41908713692946059</v>
      </c>
      <c r="W15" s="11">
        <f>S15*T15</f>
        <v>10725000</v>
      </c>
      <c r="X15" s="14">
        <f>W15/$W$114</f>
        <v>1.3692491535550687E-3</v>
      </c>
      <c r="Y15" s="17">
        <f>SUM($X$2:X15)</f>
        <v>1.9320775818485438E-2</v>
      </c>
      <c r="Z15" s="298"/>
      <c r="AA15" s="300"/>
    </row>
    <row r="16" spans="1:27" x14ac:dyDescent="0.25">
      <c r="A16" s="6" t="s">
        <v>2134</v>
      </c>
      <c r="B16" s="5" t="s">
        <v>1108</v>
      </c>
      <c r="C16" s="5" t="s">
        <v>1169</v>
      </c>
      <c r="D16" s="7">
        <v>21500000</v>
      </c>
      <c r="E16" s="122">
        <f>VLOOKUP($D16,Zusammenführung!$S$7:$AD$118,4,0)</f>
        <v>30000000</v>
      </c>
      <c r="F16" s="123">
        <f>VLOOKUP($D16,Zusammenführung!$S$7:$AD$118,7,0)</f>
        <v>30000000</v>
      </c>
      <c r="G16" s="123">
        <f>VLOOKUP($D16,Zusammenführung!$S$7:$AD$118,10,0)</f>
        <v>21678290.213723283</v>
      </c>
      <c r="H16" s="285">
        <f ca="1">VLOOKUP(E16,Zusammenführung!V$7:X$118,3,0)</f>
        <v>10</v>
      </c>
      <c r="I16" s="162">
        <f ca="1">VLOOKUP(F16,Zusammenführung!$Y$7:$AA$118,3,0)</f>
        <v>17</v>
      </c>
      <c r="J16" s="286">
        <f ca="1">VLOOKUP(G16,Zusammenführung!$AB$7:$AD$118,3,0)</f>
        <v>66</v>
      </c>
      <c r="L16" s="6" t="s">
        <v>1036</v>
      </c>
      <c r="M16" s="5">
        <f>COUNTIF(Daten!$C$1:$C$2170,L16)</f>
        <v>46</v>
      </c>
      <c r="N16" s="34">
        <f t="array" ref="N16">MAX(IF(C$2:C$2170=L16,D$2:D$2170))</f>
        <v>650000</v>
      </c>
      <c r="O16" s="34">
        <f t="array" ref="O16">MIN(IF(C$2:C$2170=L16,D$2:D$2170))</f>
        <v>50000</v>
      </c>
      <c r="P16" s="34">
        <f>AVERAGEIF(C$2:C$2170,L16,D$2:D$2170)</f>
        <v>241847.82608695651</v>
      </c>
      <c r="Q16" s="35">
        <f t="array" ref="Q16">MEDIAN(IF(C$2:C$2170=L16,D$2:D$2170))</f>
        <v>200000</v>
      </c>
      <c r="R16" s="4"/>
      <c r="S16" s="26">
        <v>350000</v>
      </c>
      <c r="T16" s="6">
        <f>COUNTIF(Daten!$D$1:$D$2170,S16)</f>
        <v>29</v>
      </c>
      <c r="U16" s="14">
        <f>T16/$T$114</f>
        <v>1.3370216689718764E-2</v>
      </c>
      <c r="V16" s="25">
        <f>SUM($U$2:U16)</f>
        <v>0.43245735361917936</v>
      </c>
      <c r="W16" s="11">
        <f>S16*T16</f>
        <v>10150000</v>
      </c>
      <c r="X16" s="14">
        <f>W16/$W$114</f>
        <v>1.2958395252758925E-3</v>
      </c>
      <c r="Y16" s="17">
        <f>SUM($X$2:X16)</f>
        <v>2.061661534376133E-2</v>
      </c>
      <c r="Z16" s="298"/>
      <c r="AA16" s="300"/>
    </row>
    <row r="17" spans="1:27" x14ac:dyDescent="0.25">
      <c r="A17" s="6" t="s">
        <v>2135</v>
      </c>
      <c r="B17" s="5" t="s">
        <v>1109</v>
      </c>
      <c r="C17" s="5" t="s">
        <v>1169</v>
      </c>
      <c r="D17" s="7">
        <v>20000000</v>
      </c>
      <c r="E17" s="122">
        <f>VLOOKUP($D17,Zusammenführung!$S$7:$AD$118,4,0)</f>
        <v>10000000</v>
      </c>
      <c r="F17" s="123">
        <f>VLOOKUP($D17,Zusammenführung!$S$7:$AD$118,7,0)</f>
        <v>10000000</v>
      </c>
      <c r="G17" s="123">
        <f>VLOOKUP($D17,Zusammenführung!$S$7:$AD$118,10,0)</f>
        <v>19673790.77615298</v>
      </c>
      <c r="H17" s="285">
        <f ca="1">VLOOKUP(E17,Zusammenführung!V$7:X$118,3,0)</f>
        <v>9</v>
      </c>
      <c r="I17" s="162">
        <f ca="1">VLOOKUP(F17,Zusammenführung!$Y$7:$AA$118,3,0)</f>
        <v>16</v>
      </c>
      <c r="J17" s="286">
        <f ca="1">VLOOKUP(G17,Zusammenführung!$AB$7:$AD$118,3,0)</f>
        <v>65</v>
      </c>
      <c r="L17" s="6" t="s">
        <v>1046</v>
      </c>
      <c r="M17" s="5">
        <f>COUNTIF(Daten!$C$1:$C$2170,L17)</f>
        <v>9</v>
      </c>
      <c r="N17" s="34">
        <f t="array" ref="N17">MAX(IF(C$2:C$2170=L17,D$2:D$2170))</f>
        <v>225000</v>
      </c>
      <c r="O17" s="34">
        <f t="array" ref="O17">MIN(IF(C$2:C$2170=L17,D$2:D$2170))</f>
        <v>25000</v>
      </c>
      <c r="P17" s="34">
        <f>AVERAGEIF(C$2:C$2170,L17,D$2:D$2170)</f>
        <v>119444.44444444444</v>
      </c>
      <c r="Q17" s="35">
        <f t="array" ref="Q17">MEDIAN(IF(C$2:C$2170=L17,D$2:D$2170))</f>
        <v>100000</v>
      </c>
      <c r="R17" s="4"/>
      <c r="S17" s="26">
        <v>375000</v>
      </c>
      <c r="T17" s="6">
        <f>COUNTIF(Daten!$D$1:$D$2170,S17)</f>
        <v>3</v>
      </c>
      <c r="U17" s="14">
        <f>T17/$T$114</f>
        <v>1.3831258644536654E-3</v>
      </c>
      <c r="V17" s="25">
        <f>SUM($U$2:U17)</f>
        <v>0.43384047948363302</v>
      </c>
      <c r="W17" s="11">
        <f>S17*T17</f>
        <v>1125000</v>
      </c>
      <c r="X17" s="14">
        <f>W17/$W$114</f>
        <v>1.4362753358969252E-4</v>
      </c>
      <c r="Y17" s="17">
        <f>SUM($X$2:X17)</f>
        <v>2.0760242877351023E-2</v>
      </c>
      <c r="Z17" s="298"/>
      <c r="AA17" s="300"/>
    </row>
    <row r="18" spans="1:27" x14ac:dyDescent="0.25">
      <c r="A18" s="6" t="s">
        <v>2136</v>
      </c>
      <c r="B18" s="5" t="s">
        <v>1110</v>
      </c>
      <c r="C18" s="5" t="s">
        <v>1169</v>
      </c>
      <c r="D18" s="7">
        <v>20000000</v>
      </c>
      <c r="E18" s="122">
        <f>VLOOKUP($D18,Zusammenführung!$S$7:$AD$118,4,0)</f>
        <v>10000000</v>
      </c>
      <c r="F18" s="123">
        <f>VLOOKUP($D18,Zusammenführung!$S$7:$AD$118,7,0)</f>
        <v>10000000</v>
      </c>
      <c r="G18" s="123">
        <f>VLOOKUP($D18,Zusammenführung!$S$7:$AD$118,10,0)</f>
        <v>19673790.77615298</v>
      </c>
      <c r="H18" s="285">
        <f ca="1">VLOOKUP(E18,Zusammenführung!V$7:X$118,3,0)</f>
        <v>9</v>
      </c>
      <c r="I18" s="162">
        <f ca="1">VLOOKUP(F18,Zusammenführung!$Y$7:$AA$118,3,0)</f>
        <v>16</v>
      </c>
      <c r="J18" s="286">
        <f ca="1">VLOOKUP(G18,Zusammenführung!$AB$7:$AD$118,3,0)</f>
        <v>65</v>
      </c>
      <c r="L18" s="6" t="s">
        <v>1061</v>
      </c>
      <c r="M18" s="5">
        <f>COUNTIF(Daten!$C$1:$C$2170,L18)</f>
        <v>14</v>
      </c>
      <c r="N18" s="34">
        <f t="array" ref="N18">MAX(IF(C$2:C$2170=L18,D$2:D$2170))</f>
        <v>250000</v>
      </c>
      <c r="O18" s="34">
        <f t="array" ref="O18">MIN(IF(C$2:C$2170=L18,D$2:D$2170))</f>
        <v>50000</v>
      </c>
      <c r="P18" s="34">
        <f>AVERAGEIF(C$2:C$2170,L18,D$2:D$2170)</f>
        <v>114285.71428571429</v>
      </c>
      <c r="Q18" s="35">
        <f t="array" ref="Q18">MEDIAN(IF(C$2:C$2170=L18,D$2:D$2170))</f>
        <v>100000</v>
      </c>
      <c r="R18" s="4"/>
      <c r="S18" s="26">
        <v>400000</v>
      </c>
      <c r="T18" s="6">
        <f>COUNTIF(Daten!$D$1:$D$2170,S18)</f>
        <v>95</v>
      </c>
      <c r="U18" s="14">
        <f>T18/$T$114</f>
        <v>4.3798985707699398E-2</v>
      </c>
      <c r="V18" s="25">
        <f>SUM($U$2:U18)</f>
        <v>0.47763946519133244</v>
      </c>
      <c r="W18" s="11">
        <f>S18*T18</f>
        <v>38000000</v>
      </c>
      <c r="X18" s="14">
        <f>W18/$W$114</f>
        <v>4.851418912362947E-3</v>
      </c>
      <c r="Y18" s="17">
        <f>SUM($X$2:X18)</f>
        <v>2.5611661789713969E-2</v>
      </c>
      <c r="Z18" s="298"/>
      <c r="AA18" s="300"/>
    </row>
    <row r="19" spans="1:27" x14ac:dyDescent="0.25">
      <c r="A19" s="6" t="s">
        <v>2137</v>
      </c>
      <c r="B19" s="5" t="s">
        <v>1111</v>
      </c>
      <c r="C19" s="5" t="s">
        <v>1169</v>
      </c>
      <c r="D19" s="7">
        <v>19000000</v>
      </c>
      <c r="E19" s="122">
        <f>VLOOKUP($D19,Zusammenführung!$S$7:$AD$118,4,0)</f>
        <v>10000000</v>
      </c>
      <c r="F19" s="123">
        <f>VLOOKUP($D19,Zusammenführung!$S$7:$AD$118,7,0)</f>
        <v>10000000</v>
      </c>
      <c r="G19" s="123">
        <f>VLOOKUP($D19,Zusammenführung!$S$7:$AD$118,10,0)</f>
        <v>19673790.77615298</v>
      </c>
      <c r="H19" s="285">
        <f ca="1">VLOOKUP(E19,Zusammenführung!V$7:X$118,3,0)</f>
        <v>9</v>
      </c>
      <c r="I19" s="162">
        <f ca="1">VLOOKUP(F19,Zusammenführung!$Y$7:$AA$118,3,0)</f>
        <v>16</v>
      </c>
      <c r="J19" s="286">
        <f ca="1">VLOOKUP(G19,Zusammenführung!$AB$7:$AD$118,3,0)</f>
        <v>65</v>
      </c>
      <c r="L19" s="6" t="s">
        <v>1078</v>
      </c>
      <c r="M19" s="5">
        <f>COUNTIF(Daten!$C$1:$C$2170,L19)</f>
        <v>16</v>
      </c>
      <c r="N19" s="34">
        <f t="array" ref="N19">MAX(IF(C$2:C$2170=L19,D$2:D$2170))</f>
        <v>325000</v>
      </c>
      <c r="O19" s="34">
        <f t="array" ref="O19">MIN(IF(C$2:C$2170=L19,D$2:D$2170))</f>
        <v>25000</v>
      </c>
      <c r="P19" s="34">
        <f>AVERAGEIF(C$2:C$2170,L19,D$2:D$2170)</f>
        <v>121875</v>
      </c>
      <c r="Q19" s="35">
        <f t="array" ref="Q19">MEDIAN(IF(C$2:C$2170=L19,D$2:D$2170))</f>
        <v>100000</v>
      </c>
      <c r="R19" s="4"/>
      <c r="S19" s="26">
        <v>425000</v>
      </c>
      <c r="T19" s="6">
        <f>COUNTIF(Daten!$D$1:$D$2170,S19)</f>
        <v>1</v>
      </c>
      <c r="U19" s="14">
        <f>T19/$T$114</f>
        <v>4.6104195481788842E-4</v>
      </c>
      <c r="V19" s="25">
        <f>SUM($U$2:U19)</f>
        <v>0.47810050714615032</v>
      </c>
      <c r="W19" s="11">
        <f>S19*T19</f>
        <v>425000</v>
      </c>
      <c r="X19" s="14">
        <f>W19/$W$114</f>
        <v>5.4259290467217177E-5</v>
      </c>
      <c r="Y19" s="17">
        <f>SUM($X$2:X19)</f>
        <v>2.5665921080181186E-2</v>
      </c>
      <c r="Z19" s="298"/>
      <c r="AA19" s="300"/>
    </row>
    <row r="20" spans="1:27" x14ac:dyDescent="0.25">
      <c r="A20" s="6" t="s">
        <v>2138</v>
      </c>
      <c r="B20" s="5" t="s">
        <v>1112</v>
      </c>
      <c r="C20" s="5" t="s">
        <v>1169</v>
      </c>
      <c r="D20" s="7">
        <v>18000000</v>
      </c>
      <c r="E20" s="122">
        <f>VLOOKUP($D20,Zusammenführung!$S$7:$AD$118,4,0)</f>
        <v>10000000</v>
      </c>
      <c r="F20" s="123">
        <f>VLOOKUP($D20,Zusammenführung!$S$7:$AD$118,7,0)</f>
        <v>10000000</v>
      </c>
      <c r="G20" s="123">
        <f>VLOOKUP($D20,Zusammenführung!$S$7:$AD$118,10,0)</f>
        <v>17699662.542182226</v>
      </c>
      <c r="H20" s="285">
        <f ca="1">VLOOKUP(E20,Zusammenführung!V$7:X$118,3,0)</f>
        <v>9</v>
      </c>
      <c r="I20" s="162">
        <f ca="1">VLOOKUP(F20,Zusammenführung!$Y$7:$AA$118,3,0)</f>
        <v>16</v>
      </c>
      <c r="J20" s="286">
        <f ca="1">VLOOKUP(G20,Zusammenführung!$AB$7:$AD$118,3,0)</f>
        <v>64</v>
      </c>
      <c r="L20" s="6" t="s">
        <v>1093</v>
      </c>
      <c r="M20" s="5">
        <f>COUNTIF(Daten!$C$1:$C$2170,L20)</f>
        <v>14</v>
      </c>
      <c r="N20" s="34">
        <f t="array" ref="N20">MAX(IF(C$2:C$2170=L20,D$2:D$2170))</f>
        <v>325000</v>
      </c>
      <c r="O20" s="34">
        <f t="array" ref="O20">MIN(IF(C$2:C$2170=L20,D$2:D$2170))</f>
        <v>50000</v>
      </c>
      <c r="P20" s="34">
        <f>AVERAGEIF(C$2:C$2170,L20,D$2:D$2170)</f>
        <v>164285.71428571429</v>
      </c>
      <c r="Q20" s="35">
        <f t="array" ref="Q20">MEDIAN(IF(C$2:C$2170=L20,D$2:D$2170))</f>
        <v>150000</v>
      </c>
      <c r="R20" s="4"/>
      <c r="S20" s="26">
        <v>450000</v>
      </c>
      <c r="T20" s="6">
        <f>COUNTIF(Daten!$D$1:$D$2170,S20)</f>
        <v>24</v>
      </c>
      <c r="U20" s="14">
        <f>T20/$T$114</f>
        <v>1.1065006915629323E-2</v>
      </c>
      <c r="V20" s="25">
        <f>SUM($U$2:U20)</f>
        <v>0.48916551406177966</v>
      </c>
      <c r="W20" s="11">
        <f>S20*T20</f>
        <v>10800000</v>
      </c>
      <c r="X20" s="14">
        <f>W20/$W$114</f>
        <v>1.3788243224610482E-3</v>
      </c>
      <c r="Y20" s="17">
        <f>SUM($X$2:X20)</f>
        <v>2.7044745402642234E-2</v>
      </c>
      <c r="Z20" s="298"/>
      <c r="AA20" s="300"/>
    </row>
    <row r="21" spans="1:27" x14ac:dyDescent="0.25">
      <c r="A21" s="6" t="s">
        <v>2139</v>
      </c>
      <c r="B21" s="5" t="s">
        <v>1113</v>
      </c>
      <c r="C21" s="5" t="s">
        <v>1169</v>
      </c>
      <c r="D21" s="7">
        <v>16000000</v>
      </c>
      <c r="E21" s="122">
        <f>VLOOKUP($D21,Zusammenführung!$S$7:$AD$118,4,0)</f>
        <v>10000000</v>
      </c>
      <c r="F21" s="123">
        <f>VLOOKUP($D21,Zusammenführung!$S$7:$AD$118,7,0)</f>
        <v>10000000</v>
      </c>
      <c r="G21" s="123">
        <f>VLOOKUP($D21,Zusammenführung!$S$7:$AD$118,10,0)</f>
        <v>15755905.511811022</v>
      </c>
      <c r="H21" s="285">
        <f ca="1">VLOOKUP(E21,Zusammenführung!V$7:X$118,3,0)</f>
        <v>9</v>
      </c>
      <c r="I21" s="162">
        <f ca="1">VLOOKUP(F21,Zusammenführung!$Y$7:$AA$118,3,0)</f>
        <v>16</v>
      </c>
      <c r="J21" s="286">
        <f ca="1">VLOOKUP(G21,Zusammenführung!$AB$7:$AD$118,3,0)</f>
        <v>63</v>
      </c>
      <c r="L21" s="6" t="s">
        <v>385</v>
      </c>
      <c r="M21" s="5">
        <f>COUNTIF(Daten!$C$1:$C$2170,L21)</f>
        <v>65</v>
      </c>
      <c r="N21" s="34">
        <f t="array" ref="N21">MAX(IF(C$2:C$2170=L21,D$2:D$2170))</f>
        <v>85000000</v>
      </c>
      <c r="O21" s="34">
        <f t="array" ref="O21">MIN(IF(C$2:C$2170=L21,D$2:D$2170))</f>
        <v>400000</v>
      </c>
      <c r="P21" s="34">
        <f>AVERAGEIF(C$2:C$2170,L21,D$2:D$2170)</f>
        <v>14690000</v>
      </c>
      <c r="Q21" s="35">
        <f t="array" ref="Q21">MEDIAN(IF(C$2:C$2170=L21,D$2:D$2170))</f>
        <v>6500000</v>
      </c>
      <c r="R21" s="4"/>
      <c r="S21" s="29">
        <v>475000</v>
      </c>
      <c r="T21" s="299">
        <f>COUNTIF(Daten!$D$1:$D$2170,S21)</f>
        <v>22</v>
      </c>
      <c r="U21" s="14">
        <f>T21/$T$114</f>
        <v>1.0142923005993546E-2</v>
      </c>
      <c r="V21" s="25">
        <f>SUM($U$2:U21)</f>
        <v>0.49930843706777323</v>
      </c>
      <c r="W21" s="13">
        <f>S21*T21</f>
        <v>10450000</v>
      </c>
      <c r="X21" s="14">
        <f>W21/$W$114</f>
        <v>1.3341402008998106E-3</v>
      </c>
      <c r="Y21" s="17">
        <f>SUM($X$2:X21)</f>
        <v>2.8378885603542046E-2</v>
      </c>
      <c r="Z21" s="298"/>
      <c r="AA21" s="300"/>
    </row>
    <row r="22" spans="1:27" x14ac:dyDescent="0.25">
      <c r="A22" s="6" t="s">
        <v>2140</v>
      </c>
      <c r="B22" s="5" t="s">
        <v>1115</v>
      </c>
      <c r="C22" s="5" t="s">
        <v>1169</v>
      </c>
      <c r="D22" s="7">
        <v>15000000</v>
      </c>
      <c r="E22" s="122">
        <f>VLOOKUP($D22,Zusammenführung!$S$7:$AD$118,4,0)</f>
        <v>10000000</v>
      </c>
      <c r="F22" s="123">
        <f>VLOOKUP($D22,Zusammenführung!$S$7:$AD$118,7,0)</f>
        <v>10000000</v>
      </c>
      <c r="G22" s="123">
        <f>VLOOKUP($D22,Zusammenführung!$S$7:$AD$118,10,0)</f>
        <v>15755905.511811022</v>
      </c>
      <c r="H22" s="285">
        <f ca="1">VLOOKUP(E22,Zusammenführung!V$7:X$118,3,0)</f>
        <v>9</v>
      </c>
      <c r="I22" s="162">
        <f ca="1">VLOOKUP(F22,Zusammenführung!$Y$7:$AA$118,3,0)</f>
        <v>16</v>
      </c>
      <c r="J22" s="286">
        <f ca="1">VLOOKUP(G22,Zusammenführung!$AB$7:$AD$118,3,0)</f>
        <v>63</v>
      </c>
      <c r="L22" s="6" t="s">
        <v>458</v>
      </c>
      <c r="M22" s="5">
        <f>COUNTIF(Daten!$C$1:$C$2170,L22)</f>
        <v>72</v>
      </c>
      <c r="N22" s="34">
        <f t="array" ref="N22">MAX(IF(C$2:C$2170=L22,D$2:D$2170))</f>
        <v>5000000</v>
      </c>
      <c r="O22" s="34">
        <f t="array" ref="O22">MIN(IF(C$2:C$2170=L22,D$2:D$2170))</f>
        <v>100000</v>
      </c>
      <c r="P22" s="34">
        <f>AVERAGEIF(C$2:C$2170,L22,D$2:D$2170)</f>
        <v>1061111.111111111</v>
      </c>
      <c r="Q22" s="35">
        <f t="array" ref="Q22">MEDIAN(IF(C$2:C$2170=L22,D$2:D$2170))</f>
        <v>700000</v>
      </c>
      <c r="R22" s="4"/>
      <c r="S22" s="26">
        <v>500000</v>
      </c>
      <c r="T22" s="6">
        <f>COUNTIF(Daten!$D$1:$D$2170,S22)</f>
        <v>46</v>
      </c>
      <c r="U22" s="14">
        <f>T22/$T$114</f>
        <v>2.1207929921622869E-2</v>
      </c>
      <c r="V22" s="25">
        <f>SUM($U$2:U22)</f>
        <v>0.52051636698939607</v>
      </c>
      <c r="W22" s="11">
        <f>S22*T22</f>
        <v>23000000</v>
      </c>
      <c r="X22" s="14">
        <f>W22/$W$114</f>
        <v>2.936385131167047E-3</v>
      </c>
      <c r="Y22" s="17">
        <f>SUM($X$2:X22)</f>
        <v>3.1315270734709091E-2</v>
      </c>
      <c r="Z22" s="298"/>
      <c r="AA22" s="300"/>
    </row>
    <row r="23" spans="1:27" x14ac:dyDescent="0.25">
      <c r="A23" s="6" t="s">
        <v>2141</v>
      </c>
      <c r="B23" s="5" t="s">
        <v>1114</v>
      </c>
      <c r="C23" s="5" t="s">
        <v>1169</v>
      </c>
      <c r="D23" s="7">
        <v>15000000</v>
      </c>
      <c r="E23" s="122">
        <f>VLOOKUP($D23,Zusammenführung!$S$7:$AD$118,4,0)</f>
        <v>10000000</v>
      </c>
      <c r="F23" s="123">
        <f>VLOOKUP($D23,Zusammenführung!$S$7:$AD$118,7,0)</f>
        <v>10000000</v>
      </c>
      <c r="G23" s="123">
        <f>VLOOKUP($D23,Zusammenführung!$S$7:$AD$118,10,0)</f>
        <v>15755905.511811022</v>
      </c>
      <c r="H23" s="285">
        <f ca="1">VLOOKUP(E23,Zusammenführung!V$7:X$118,3,0)</f>
        <v>9</v>
      </c>
      <c r="I23" s="162">
        <f ca="1">VLOOKUP(F23,Zusammenführung!$Y$7:$AA$118,3,0)</f>
        <v>16</v>
      </c>
      <c r="J23" s="286">
        <f ca="1">VLOOKUP(G23,Zusammenführung!$AB$7:$AD$118,3,0)</f>
        <v>63</v>
      </c>
      <c r="L23" s="6" t="s">
        <v>514</v>
      </c>
      <c r="M23" s="5">
        <f>COUNTIF(Daten!$C$1:$C$2170,L23)</f>
        <v>55</v>
      </c>
      <c r="N23" s="34">
        <f t="array" ref="N23">MAX(IF(C$2:C$2170=L23,D$2:D$2170))</f>
        <v>1600000</v>
      </c>
      <c r="O23" s="34">
        <f t="array" ref="O23">MIN(IF(C$2:C$2170=L23,D$2:D$2170))</f>
        <v>25000</v>
      </c>
      <c r="P23" s="34">
        <f>AVERAGEIF(C$2:C$2170,L23,D$2:D$2170)</f>
        <v>215000</v>
      </c>
      <c r="Q23" s="35">
        <f t="array" ref="Q23">MEDIAN(IF(C$2:C$2170=L23,D$2:D$2170))</f>
        <v>175000</v>
      </c>
      <c r="R23" s="4"/>
      <c r="S23" s="26">
        <v>525000</v>
      </c>
      <c r="T23" s="6">
        <f>COUNTIF(Daten!$D$1:$D$2170,S23)</f>
        <v>4</v>
      </c>
      <c r="U23" s="14">
        <f>T23/$T$114</f>
        <v>1.8441678192715537E-3</v>
      </c>
      <c r="V23" s="25">
        <f>SUM($U$2:U23)</f>
        <v>0.52236053480866762</v>
      </c>
      <c r="W23" s="11">
        <f>S23*T23</f>
        <v>2100000</v>
      </c>
      <c r="X23" s="14">
        <f>W23/$W$114</f>
        <v>2.6810472936742607E-4</v>
      </c>
      <c r="Y23" s="17">
        <f>SUM($X$2:X23)</f>
        <v>3.1583375464076517E-2</v>
      </c>
      <c r="Z23" s="298"/>
      <c r="AA23" s="300"/>
    </row>
    <row r="24" spans="1:27" x14ac:dyDescent="0.25">
      <c r="A24" s="6" t="s">
        <v>2142</v>
      </c>
      <c r="B24" s="5" t="s">
        <v>1116</v>
      </c>
      <c r="C24" s="5" t="s">
        <v>1169</v>
      </c>
      <c r="D24" s="7">
        <v>14000000</v>
      </c>
      <c r="E24" s="122">
        <f>VLOOKUP($D24,Zusammenführung!$S$7:$AD$118,4,0)</f>
        <v>10000000</v>
      </c>
      <c r="F24" s="123">
        <f>VLOOKUP($D24,Zusammenführung!$S$7:$AD$118,7,0)</f>
        <v>10000000</v>
      </c>
      <c r="G24" s="123">
        <f>VLOOKUP($D24,Zusammenführung!$S$7:$AD$118,10,0)</f>
        <v>13842519.685039368</v>
      </c>
      <c r="H24" s="285">
        <f ca="1">VLOOKUP(E24,Zusammenführung!V$7:X$118,3,0)</f>
        <v>9</v>
      </c>
      <c r="I24" s="162">
        <f ca="1">VLOOKUP(F24,Zusammenführung!$Y$7:$AA$118,3,0)</f>
        <v>16</v>
      </c>
      <c r="J24" s="286">
        <f ca="1">VLOOKUP(G24,Zusammenführung!$AB$7:$AD$118,3,0)</f>
        <v>62</v>
      </c>
      <c r="L24" s="6" t="s">
        <v>578</v>
      </c>
      <c r="M24" s="5">
        <f>COUNTIF(Daten!$C$1:$C$2170,L24)</f>
        <v>63</v>
      </c>
      <c r="N24" s="34">
        <f t="array" ref="N24">MAX(IF(C$2:C$2170=L24,D$2:D$2170))</f>
        <v>650000</v>
      </c>
      <c r="O24" s="34">
        <f t="array" ref="O24">MIN(IF(C$2:C$2170=L24,D$2:D$2170))</f>
        <v>25000</v>
      </c>
      <c r="P24" s="34">
        <f>AVERAGEIF(C$2:C$2170,L24,D$2:D$2170)</f>
        <v>196428.57142857142</v>
      </c>
      <c r="Q24" s="35">
        <f t="array" ref="Q24">MEDIAN(IF(C$2:C$2170=L24,D$2:D$2170))</f>
        <v>200000</v>
      </c>
      <c r="R24" s="4"/>
      <c r="S24" s="26">
        <v>550000</v>
      </c>
      <c r="T24" s="6">
        <f>COUNTIF(Daten!$D$1:$D$2170,S24)</f>
        <v>20</v>
      </c>
      <c r="U24" s="14">
        <f>T24/$T$114</f>
        <v>9.2208390963577688E-3</v>
      </c>
      <c r="V24" s="25">
        <f>SUM($U$2:U24)</f>
        <v>0.53158137390502536</v>
      </c>
      <c r="W24" s="11">
        <f>S24*T24</f>
        <v>11000000</v>
      </c>
      <c r="X24" s="14">
        <f>W24/$W$114</f>
        <v>1.4043581062103269E-3</v>
      </c>
      <c r="Y24" s="17">
        <f>SUM($X$2:X24)</f>
        <v>3.2987733570286844E-2</v>
      </c>
      <c r="Z24" s="298"/>
      <c r="AA24" s="300"/>
    </row>
    <row r="25" spans="1:27" x14ac:dyDescent="0.25">
      <c r="A25" s="6" t="s">
        <v>2143</v>
      </c>
      <c r="B25" s="5" t="s">
        <v>1117</v>
      </c>
      <c r="C25" s="5" t="s">
        <v>1169</v>
      </c>
      <c r="D25" s="7">
        <v>13500000</v>
      </c>
      <c r="E25" s="122">
        <f>VLOOKUP($D25,Zusammenführung!$S$7:$AD$118,4,0)</f>
        <v>10000000</v>
      </c>
      <c r="F25" s="123">
        <f>VLOOKUP($D25,Zusammenführung!$S$7:$AD$118,7,0)</f>
        <v>10000000</v>
      </c>
      <c r="G25" s="123">
        <f>VLOOKUP($D25,Zusammenführung!$S$7:$AD$118,10,0)</f>
        <v>13842519.685039368</v>
      </c>
      <c r="H25" s="285">
        <f ca="1">VLOOKUP(E25,Zusammenführung!V$7:X$118,3,0)</f>
        <v>9</v>
      </c>
      <c r="I25" s="162">
        <f ca="1">VLOOKUP(F25,Zusammenführung!$Y$7:$AA$118,3,0)</f>
        <v>16</v>
      </c>
      <c r="J25" s="286">
        <f ca="1">VLOOKUP(G25,Zusammenführung!$AB$7:$AD$118,3,0)</f>
        <v>62</v>
      </c>
      <c r="L25" s="6" t="s">
        <v>630</v>
      </c>
      <c r="M25" s="5">
        <f>COUNTIF(Daten!$C$1:$C$2170,L25)</f>
        <v>51</v>
      </c>
      <c r="N25" s="34">
        <f t="array" ref="N25">MAX(IF(C$2:C$2170=L25,D$2:D$2170))</f>
        <v>800000</v>
      </c>
      <c r="O25" s="34">
        <f t="array" ref="O25">MIN(IF(C$2:C$2170=L25,D$2:D$2170))</f>
        <v>50000</v>
      </c>
      <c r="P25" s="34">
        <f>AVERAGEIF(C$2:C$2170,L25,D$2:D$2170)</f>
        <v>223529.41176470587</v>
      </c>
      <c r="Q25" s="35">
        <f t="array" ref="Q25">MEDIAN(IF(C$2:C$2170=L25,D$2:D$2170))</f>
        <v>200000</v>
      </c>
      <c r="R25" s="4"/>
      <c r="S25" s="26">
        <v>575000</v>
      </c>
      <c r="T25" s="6">
        <f>COUNTIF(Daten!$D$1:$D$2170,S25)</f>
        <v>1</v>
      </c>
      <c r="U25" s="14">
        <f>T25/$T$114</f>
        <v>4.6104195481788842E-4</v>
      </c>
      <c r="V25" s="25">
        <f>SUM($U$2:U25)</f>
        <v>0.53204241585984324</v>
      </c>
      <c r="W25" s="11">
        <f>S25*T25</f>
        <v>575000</v>
      </c>
      <c r="X25" s="14">
        <f>W25/$W$114</f>
        <v>7.3409628279176177E-5</v>
      </c>
      <c r="Y25" s="17">
        <f>SUM($X$2:X25)</f>
        <v>3.3061143198566019E-2</v>
      </c>
      <c r="Z25" s="298"/>
      <c r="AA25" s="300"/>
    </row>
    <row r="26" spans="1:27" x14ac:dyDescent="0.25">
      <c r="A26" s="6" t="s">
        <v>2144</v>
      </c>
      <c r="B26" s="5" t="s">
        <v>1119</v>
      </c>
      <c r="C26" s="5" t="s">
        <v>1169</v>
      </c>
      <c r="D26" s="7">
        <v>12000000</v>
      </c>
      <c r="E26" s="122">
        <f>VLOOKUP($D26,Zusammenführung!$S$7:$AD$118,4,0)</f>
        <v>10000000</v>
      </c>
      <c r="F26" s="123">
        <f>VLOOKUP($D26,Zusammenführung!$S$7:$AD$118,7,0)</f>
        <v>10000000</v>
      </c>
      <c r="G26" s="123">
        <f>VLOOKUP($D26,Zusammenführung!$S$7:$AD$118,10,0)</f>
        <v>11959505.061867265</v>
      </c>
      <c r="H26" s="285">
        <f ca="1">VLOOKUP(E26,Zusammenführung!V$7:X$118,3,0)</f>
        <v>9</v>
      </c>
      <c r="I26" s="162">
        <f ca="1">VLOOKUP(F26,Zusammenführung!$Y$7:$AA$118,3,0)</f>
        <v>16</v>
      </c>
      <c r="J26" s="286">
        <f ca="1">VLOOKUP(G26,Zusammenführung!$AB$7:$AD$118,3,0)</f>
        <v>61</v>
      </c>
      <c r="L26" s="6" t="s">
        <v>656</v>
      </c>
      <c r="M26" s="5">
        <f>COUNTIF(Daten!$C$1:$C$2170,L26)</f>
        <v>100</v>
      </c>
      <c r="N26" s="34">
        <f t="array" ref="N26">MAX(IF(C$2:C$2170=L26,D$2:D$2170))</f>
        <v>80000000</v>
      </c>
      <c r="O26" s="34">
        <f t="array" ref="O26">MIN(IF(C$2:C$2170=L26,D$2:D$2170))</f>
        <v>600000</v>
      </c>
      <c r="P26" s="34">
        <f>AVERAGEIF(C$2:C$2170,L26,D$2:D$2170)</f>
        <v>10152000</v>
      </c>
      <c r="Q26" s="35">
        <f t="array" ref="Q26">MEDIAN(IF(C$2:C$2170=L26,D$2:D$2170))</f>
        <v>5000000</v>
      </c>
      <c r="R26" s="4"/>
      <c r="S26" s="26">
        <v>600000</v>
      </c>
      <c r="T26" s="6">
        <f>COUNTIF(Daten!$D$1:$D$2170,S26)</f>
        <v>59</v>
      </c>
      <c r="U26" s="14">
        <f>T26/$T$114</f>
        <v>2.7201475334255418E-2</v>
      </c>
      <c r="V26" s="25">
        <f>SUM($U$2:U26)</f>
        <v>0.55924389119409867</v>
      </c>
      <c r="W26" s="11">
        <f>S26*T26</f>
        <v>35400000</v>
      </c>
      <c r="X26" s="14">
        <f>W26/$W$114</f>
        <v>4.5194797236223251E-3</v>
      </c>
      <c r="Y26" s="17">
        <f>SUM($X$2:X26)</f>
        <v>3.7580622922188348E-2</v>
      </c>
      <c r="Z26" s="298"/>
      <c r="AA26" s="300"/>
    </row>
    <row r="27" spans="1:27" x14ac:dyDescent="0.25">
      <c r="A27" s="6" t="s">
        <v>2145</v>
      </c>
      <c r="B27" s="5" t="s">
        <v>1118</v>
      </c>
      <c r="C27" s="5" t="s">
        <v>1169</v>
      </c>
      <c r="D27" s="7">
        <v>12000000</v>
      </c>
      <c r="E27" s="122">
        <f>VLOOKUP($D27,Zusammenführung!$S$7:$AD$118,4,0)</f>
        <v>10000000</v>
      </c>
      <c r="F27" s="123">
        <f>VLOOKUP($D27,Zusammenführung!$S$7:$AD$118,7,0)</f>
        <v>10000000</v>
      </c>
      <c r="G27" s="123">
        <f>VLOOKUP($D27,Zusammenführung!$S$7:$AD$118,10,0)</f>
        <v>11959505.061867265</v>
      </c>
      <c r="H27" s="285">
        <f ca="1">VLOOKUP(E27,Zusammenführung!V$7:X$118,3,0)</f>
        <v>9</v>
      </c>
      <c r="I27" s="162">
        <f ca="1">VLOOKUP(F27,Zusammenführung!$Y$7:$AA$118,3,0)</f>
        <v>16</v>
      </c>
      <c r="J27" s="286">
        <f ca="1">VLOOKUP(G27,Zusammenführung!$AB$7:$AD$118,3,0)</f>
        <v>61</v>
      </c>
      <c r="L27" s="6" t="s">
        <v>831</v>
      </c>
      <c r="M27" s="5">
        <f>COUNTIF(Daten!$C$1:$C$2170,L27)</f>
        <v>100</v>
      </c>
      <c r="N27" s="34">
        <f t="array" ref="N27">MAX(IF(C$2:C$2170=L27,D$2:D$2170))</f>
        <v>12000000</v>
      </c>
      <c r="O27" s="34">
        <f t="array" ref="O27">MIN(IF(C$2:C$2170=L27,D$2:D$2170))</f>
        <v>200000</v>
      </c>
      <c r="P27" s="34">
        <f>AVERAGEIF(C$2:C$2170,L27,D$2:D$2170)</f>
        <v>1153000</v>
      </c>
      <c r="Q27" s="35">
        <f t="array" ref="Q27">MEDIAN(IF(C$2:C$2170=L27,D$2:D$2170))</f>
        <v>600000</v>
      </c>
      <c r="R27" s="4"/>
      <c r="S27" s="26">
        <v>650000</v>
      </c>
      <c r="T27" s="6">
        <f>COUNTIF(Daten!$D$1:$D$2170,S27)</f>
        <v>25</v>
      </c>
      <c r="U27" s="14">
        <f>T27/$T$114</f>
        <v>1.1526048870447211E-2</v>
      </c>
      <c r="V27" s="25">
        <f>SUM($U$2:U27)</f>
        <v>0.57076994006454584</v>
      </c>
      <c r="W27" s="11">
        <f>S27*T27</f>
        <v>16250000</v>
      </c>
      <c r="X27" s="14">
        <f>W27/$W$114</f>
        <v>2.0746199296288919E-3</v>
      </c>
      <c r="Y27" s="17">
        <f>SUM($X$2:X27)</f>
        <v>3.9655242851817242E-2</v>
      </c>
      <c r="Z27" s="298"/>
      <c r="AA27" s="300"/>
    </row>
    <row r="28" spans="1:27" x14ac:dyDescent="0.25">
      <c r="A28" s="6" t="s">
        <v>2146</v>
      </c>
      <c r="B28" s="5" t="s">
        <v>1120</v>
      </c>
      <c r="C28" s="5" t="s">
        <v>1169</v>
      </c>
      <c r="D28" s="7">
        <v>11000000</v>
      </c>
      <c r="E28" s="122">
        <f>VLOOKUP($D28,Zusammenführung!$S$7:$AD$118,4,0)</f>
        <v>10000000</v>
      </c>
      <c r="F28" s="123">
        <f>VLOOKUP($D28,Zusammenführung!$S$7:$AD$118,7,0)</f>
        <v>10000000</v>
      </c>
      <c r="G28" s="123">
        <f>VLOOKUP($D28,Zusammenführung!$S$7:$AD$118,10,0)</f>
        <v>10106861.642294712</v>
      </c>
      <c r="H28" s="285">
        <f ca="1">VLOOKUP(E28,Zusammenführung!V$7:X$118,3,0)</f>
        <v>9</v>
      </c>
      <c r="I28" s="162">
        <f ca="1">VLOOKUP(F28,Zusammenführung!$Y$7:$AA$118,3,0)</f>
        <v>16</v>
      </c>
      <c r="J28" s="286">
        <f ca="1">VLOOKUP(G28,Zusammenführung!$AB$7:$AD$118,3,0)</f>
        <v>60</v>
      </c>
      <c r="L28" s="6" t="s">
        <v>1732</v>
      </c>
      <c r="M28" s="5">
        <f>COUNTIF(Daten!$C$1:$C$2170,L28)</f>
        <v>30</v>
      </c>
      <c r="N28" s="34">
        <f t="array" ref="N28">MAX(IF(C$2:C$2170=L28,D$2:D$2170))</f>
        <v>4000000</v>
      </c>
      <c r="O28" s="34">
        <f t="array" ref="O28">MIN(IF(C$2:C$2170=L28,D$2:D$2170))</f>
        <v>150000</v>
      </c>
      <c r="P28" s="34">
        <f>AVERAGEIF(C$2:C$2170,L28,D$2:D$2170)</f>
        <v>800833.33333333337</v>
      </c>
      <c r="Q28" s="35">
        <f t="array" ref="Q28">MEDIAN(IF(C$2:C$2170=L28,D$2:D$2170))</f>
        <v>500000</v>
      </c>
      <c r="R28" s="4"/>
      <c r="S28" s="26">
        <v>675000</v>
      </c>
      <c r="T28" s="6">
        <f>COUNTIF(Daten!$D$1:$D$2170,S28)</f>
        <v>6</v>
      </c>
      <c r="U28" s="14">
        <f>T28/$T$114</f>
        <v>2.7662517289073307E-3</v>
      </c>
      <c r="V28" s="25">
        <f>SUM($U$2:U28)</f>
        <v>0.57353619179345317</v>
      </c>
      <c r="W28" s="11">
        <f>S28*T28</f>
        <v>4050000</v>
      </c>
      <c r="X28" s="14">
        <f>W28/$W$114</f>
        <v>5.1705912092289306E-4</v>
      </c>
      <c r="Y28" s="17">
        <f>SUM($X$2:X28)</f>
        <v>4.0172301972740132E-2</v>
      </c>
      <c r="Z28" s="298"/>
      <c r="AA28" s="300"/>
    </row>
    <row r="29" spans="1:27" x14ac:dyDescent="0.25">
      <c r="A29" s="6" t="s">
        <v>2147</v>
      </c>
      <c r="B29" s="5" t="s">
        <v>1121</v>
      </c>
      <c r="C29" s="5" t="s">
        <v>1169</v>
      </c>
      <c r="D29" s="7">
        <v>10500000</v>
      </c>
      <c r="E29" s="122">
        <f>VLOOKUP($D29,Zusammenführung!$S$7:$AD$118,4,0)</f>
        <v>10000000</v>
      </c>
      <c r="F29" s="123">
        <f>VLOOKUP($D29,Zusammenführung!$S$7:$AD$118,7,0)</f>
        <v>10000000</v>
      </c>
      <c r="G29" s="123">
        <f>VLOOKUP($D29,Zusammenführung!$S$7:$AD$118,10,0)</f>
        <v>10106861.642294712</v>
      </c>
      <c r="H29" s="285">
        <f ca="1">VLOOKUP(E29,Zusammenführung!V$7:X$118,3,0)</f>
        <v>9</v>
      </c>
      <c r="I29" s="162">
        <f ca="1">VLOOKUP(F29,Zusammenführung!$Y$7:$AA$118,3,0)</f>
        <v>16</v>
      </c>
      <c r="J29" s="286">
        <f ca="1">VLOOKUP(G29,Zusammenführung!$AB$7:$AD$118,3,0)</f>
        <v>60</v>
      </c>
      <c r="L29" s="6" t="s">
        <v>1759</v>
      </c>
      <c r="M29" s="5">
        <f>COUNTIF(Daten!$C$1:$C$2170,L29)</f>
        <v>26</v>
      </c>
      <c r="N29" s="34">
        <f t="array" ref="N29">MAX(IF(C$2:C$2170=L29,D$2:D$2170))</f>
        <v>400000</v>
      </c>
      <c r="O29" s="34">
        <f t="array" ref="O29">MIN(IF(C$2:C$2170=L29,D$2:D$2170))</f>
        <v>75000</v>
      </c>
      <c r="P29" s="34">
        <f>AVERAGEIF(C$2:C$2170,L29,D$2:D$2170)</f>
        <v>207692.30769230769</v>
      </c>
      <c r="Q29" s="35">
        <f t="array" ref="Q29">MEDIAN(IF(C$2:C$2170=L29,D$2:D$2170))</f>
        <v>200000</v>
      </c>
      <c r="R29" s="4"/>
      <c r="S29" s="26">
        <v>700000</v>
      </c>
      <c r="T29" s="6">
        <f>COUNTIF(Daten!$D$1:$D$2170,S29)</f>
        <v>21</v>
      </c>
      <c r="U29" s="14">
        <f>T29/$T$114</f>
        <v>9.6818810511756573E-3</v>
      </c>
      <c r="V29" s="25">
        <f>SUM($U$2:U29)</f>
        <v>0.58321807284462879</v>
      </c>
      <c r="W29" s="11">
        <f>S29*T29</f>
        <v>14700000</v>
      </c>
      <c r="X29" s="14">
        <f>W29/$W$114</f>
        <v>1.8767331055719824E-3</v>
      </c>
      <c r="Y29" s="17">
        <f>SUM($X$2:X29)</f>
        <v>4.2049035078312112E-2</v>
      </c>
      <c r="Z29" s="298"/>
      <c r="AA29" s="300"/>
    </row>
    <row r="30" spans="1:27" x14ac:dyDescent="0.25">
      <c r="A30" s="6" t="s">
        <v>2148</v>
      </c>
      <c r="B30" s="5" t="s">
        <v>1122</v>
      </c>
      <c r="C30" s="5" t="s">
        <v>1169</v>
      </c>
      <c r="D30" s="7">
        <v>10000000</v>
      </c>
      <c r="E30" s="122">
        <f>VLOOKUP($D30,Zusammenführung!$S$7:$AD$118,4,0)</f>
        <v>10000000</v>
      </c>
      <c r="F30" s="123">
        <f>VLOOKUP($D30,Zusammenführung!$S$7:$AD$118,7,0)</f>
        <v>10000000</v>
      </c>
      <c r="G30" s="123">
        <f>VLOOKUP($D30,Zusammenführung!$S$7:$AD$118,10,0)</f>
        <v>10106861.642294712</v>
      </c>
      <c r="H30" s="285">
        <f ca="1">VLOOKUP(E30,Zusammenführung!V$7:X$118,3,0)</f>
        <v>9</v>
      </c>
      <c r="I30" s="162">
        <f ca="1">VLOOKUP(F30,Zusammenführung!$Y$7:$AA$118,3,0)</f>
        <v>16</v>
      </c>
      <c r="J30" s="286">
        <f ca="1">VLOOKUP(G30,Zusammenführung!$AB$7:$AD$118,3,0)</f>
        <v>60</v>
      </c>
      <c r="L30" s="6" t="s">
        <v>1803</v>
      </c>
      <c r="M30" s="5">
        <f>COUNTIF(Daten!$C$1:$C$2170,L30)</f>
        <v>21</v>
      </c>
      <c r="N30" s="34">
        <f t="array" ref="N30">MAX(IF(C$2:C$2170=L30,D$2:D$2170))</f>
        <v>7000000</v>
      </c>
      <c r="O30" s="34">
        <f t="array" ref="O30">MIN(IF(C$2:C$2170=L30,D$2:D$2170))</f>
        <v>300000</v>
      </c>
      <c r="P30" s="34">
        <f>AVERAGEIF(C$2:C$2170,L30,D$2:D$2170)</f>
        <v>1051190.4761904762</v>
      </c>
      <c r="Q30" s="35">
        <f t="array" ref="Q30">MEDIAN(IF(C$2:C$2170=L30,D$2:D$2170))</f>
        <v>550000</v>
      </c>
      <c r="R30" s="4"/>
      <c r="S30" s="26">
        <v>725000</v>
      </c>
      <c r="T30" s="6">
        <f>COUNTIF(Daten!$D$1:$D$2170,S30)</f>
        <v>6</v>
      </c>
      <c r="U30" s="14">
        <f>T30/$T$114</f>
        <v>2.7662517289073307E-3</v>
      </c>
      <c r="V30" s="25">
        <f>SUM($U$2:U30)</f>
        <v>0.58598432457353611</v>
      </c>
      <c r="W30" s="11">
        <f>S30*T30</f>
        <v>4350000</v>
      </c>
      <c r="X30" s="14">
        <f>W30/$W$114</f>
        <v>5.553597965468111E-4</v>
      </c>
      <c r="Y30" s="17">
        <f>SUM($X$2:X30)</f>
        <v>4.2604394874858925E-2</v>
      </c>
      <c r="Z30" s="298"/>
      <c r="AA30" s="300"/>
    </row>
    <row r="31" spans="1:27" x14ac:dyDescent="0.25">
      <c r="A31" s="6" t="s">
        <v>2149</v>
      </c>
      <c r="B31" s="5" t="s">
        <v>1123</v>
      </c>
      <c r="C31" s="5" t="s">
        <v>1169</v>
      </c>
      <c r="D31" s="7">
        <v>10000000</v>
      </c>
      <c r="E31" s="122">
        <f>VLOOKUP($D31,Zusammenführung!$S$7:$AD$118,4,0)</f>
        <v>10000000</v>
      </c>
      <c r="F31" s="123">
        <f>VLOOKUP($D31,Zusammenführung!$S$7:$AD$118,7,0)</f>
        <v>10000000</v>
      </c>
      <c r="G31" s="123">
        <f>VLOOKUP($D31,Zusammenführung!$S$7:$AD$118,10,0)</f>
        <v>10106861.642294712</v>
      </c>
      <c r="H31" s="285">
        <f ca="1">VLOOKUP(E31,Zusammenführung!V$7:X$118,3,0)</f>
        <v>9</v>
      </c>
      <c r="I31" s="162">
        <f ca="1">VLOOKUP(F31,Zusammenführung!$Y$7:$AA$118,3,0)</f>
        <v>16</v>
      </c>
      <c r="J31" s="286">
        <f ca="1">VLOOKUP(G31,Zusammenführung!$AB$7:$AD$118,3,0)</f>
        <v>60</v>
      </c>
      <c r="L31" s="6" t="s">
        <v>1804</v>
      </c>
      <c r="M31" s="5">
        <f>COUNTIF(Daten!$C$1:$C$2170,L31)</f>
        <v>22</v>
      </c>
      <c r="N31" s="34">
        <f t="array" ref="N31">MAX(IF(C$2:C$2170=L31,D$2:D$2170))</f>
        <v>2800000</v>
      </c>
      <c r="O31" s="34">
        <f t="array" ref="O31">MIN(IF(C$2:C$2170=L31,D$2:D$2170))</f>
        <v>50000</v>
      </c>
      <c r="P31" s="34">
        <f>AVERAGEIF(C$2:C$2170,L31,D$2:D$2170)</f>
        <v>377272.72727272729</v>
      </c>
      <c r="Q31" s="35">
        <f t="array" ref="Q31">MEDIAN(IF(C$2:C$2170=L31,D$2:D$2170))</f>
        <v>250000</v>
      </c>
      <c r="R31" s="4"/>
      <c r="S31" s="26">
        <v>750000</v>
      </c>
      <c r="T31" s="6">
        <f>COUNTIF(Daten!$D$1:$D$2170,S31)</f>
        <v>13</v>
      </c>
      <c r="U31" s="14">
        <f>T31/$T$114</f>
        <v>5.99354541263255E-3</v>
      </c>
      <c r="V31" s="25">
        <f>SUM($U$2:U31)</f>
        <v>0.59197786998616864</v>
      </c>
      <c r="W31" s="11">
        <f>S31*T31</f>
        <v>9750000</v>
      </c>
      <c r="X31" s="14">
        <f>W31/$W$114</f>
        <v>1.2447719577773353E-3</v>
      </c>
      <c r="Y31" s="17">
        <f>SUM($X$2:X31)</f>
        <v>4.384916683263626E-2</v>
      </c>
      <c r="Z31" s="298"/>
      <c r="AA31" s="300"/>
    </row>
    <row r="32" spans="1:27" x14ac:dyDescent="0.25">
      <c r="A32" s="6" t="s">
        <v>2150</v>
      </c>
      <c r="B32" s="5" t="s">
        <v>1126</v>
      </c>
      <c r="C32" s="5" t="s">
        <v>1169</v>
      </c>
      <c r="D32" s="7">
        <v>8000000</v>
      </c>
      <c r="E32" s="122">
        <f>VLOOKUP($D32,Zusammenführung!$S$7:$AD$118,4,0)</f>
        <v>10000000</v>
      </c>
      <c r="F32" s="123">
        <f>VLOOKUP($D32,Zusammenführung!$S$7:$AD$118,7,0)</f>
        <v>8000000</v>
      </c>
      <c r="G32" s="123">
        <f>VLOOKUP($D32,Zusammenführung!$S$7:$AD$118,10,0)</f>
        <v>8284589.4263217095</v>
      </c>
      <c r="H32" s="285">
        <f ca="1">VLOOKUP(E32,Zusammenführung!V$7:X$118,3,0)</f>
        <v>9</v>
      </c>
      <c r="I32" s="162">
        <f ca="1">VLOOKUP(F32,Zusammenführung!$Y$7:$AA$118,3,0)</f>
        <v>15</v>
      </c>
      <c r="J32" s="286">
        <f ca="1">VLOOKUP(G32,Zusammenführung!$AB$7:$AD$118,3,0)</f>
        <v>59</v>
      </c>
      <c r="L32" s="6" t="s">
        <v>1631</v>
      </c>
      <c r="M32" s="5">
        <f>COUNTIF(Daten!$C$1:$C$2170,L32)</f>
        <v>95</v>
      </c>
      <c r="N32" s="34">
        <f t="array" ref="N32">MAX(IF(C$2:C$2170=L32,D$2:D$2170))</f>
        <v>30000000</v>
      </c>
      <c r="O32" s="34">
        <f t="array" ref="O32">MIN(IF(C$2:C$2170=L32,D$2:D$2170))</f>
        <v>100000</v>
      </c>
      <c r="P32" s="34">
        <f>AVERAGEIF(C$2:C$2170,L32,D$2:D$2170)</f>
        <v>3063684.210526316</v>
      </c>
      <c r="Q32" s="35">
        <f t="array" ref="Q32">MEDIAN(IF(C$2:C$2170=L32,D$2:D$2170))</f>
        <v>800000</v>
      </c>
      <c r="R32" s="4"/>
      <c r="S32" s="26">
        <v>800000</v>
      </c>
      <c r="T32" s="6">
        <f>COUNTIF(Daten!$D$1:$D$2170,S32)</f>
        <v>65</v>
      </c>
      <c r="U32" s="14">
        <f>T32/$T$114</f>
        <v>2.9967727063162749E-2</v>
      </c>
      <c r="V32" s="25">
        <f>SUM($U$2:U32)</f>
        <v>0.62194559704933139</v>
      </c>
      <c r="W32" s="11">
        <f>S32*T32</f>
        <v>52000000</v>
      </c>
      <c r="X32" s="14">
        <f>W32/$W$114</f>
        <v>6.6387837748124543E-3</v>
      </c>
      <c r="Y32" s="17">
        <f>SUM($X$2:X32)</f>
        <v>5.0487950607448713E-2</v>
      </c>
      <c r="Z32" s="298"/>
      <c r="AA32" s="300"/>
    </row>
    <row r="33" spans="1:27" x14ac:dyDescent="0.25">
      <c r="A33" s="6" t="s">
        <v>2151</v>
      </c>
      <c r="B33" s="5" t="s">
        <v>1125</v>
      </c>
      <c r="C33" s="5" t="s">
        <v>1169</v>
      </c>
      <c r="D33" s="7">
        <v>8000000</v>
      </c>
      <c r="E33" s="122">
        <f>VLOOKUP($D33,Zusammenführung!$S$7:$AD$118,4,0)</f>
        <v>10000000</v>
      </c>
      <c r="F33" s="123">
        <f>VLOOKUP($D33,Zusammenführung!$S$7:$AD$118,7,0)</f>
        <v>8000000</v>
      </c>
      <c r="G33" s="123">
        <f>VLOOKUP($D33,Zusammenführung!$S$7:$AD$118,10,0)</f>
        <v>8284589.4263217095</v>
      </c>
      <c r="H33" s="285">
        <f ca="1">VLOOKUP(E33,Zusammenführung!V$7:X$118,3,0)</f>
        <v>9</v>
      </c>
      <c r="I33" s="162">
        <f ca="1">VLOOKUP(F33,Zusammenführung!$Y$7:$AA$118,3,0)</f>
        <v>15</v>
      </c>
      <c r="J33" s="286">
        <f ca="1">VLOOKUP(G33,Zusammenführung!$AB$7:$AD$118,3,0)</f>
        <v>59</v>
      </c>
      <c r="L33" s="6" t="s">
        <v>1882</v>
      </c>
      <c r="M33" s="5">
        <f>COUNTIF(Daten!$C$1:$C$2170,L33)</f>
        <v>77</v>
      </c>
      <c r="N33" s="34">
        <f t="array" ref="N33">MAX(IF(C$2:C$2170=L33,D$2:D$2170))</f>
        <v>11000000</v>
      </c>
      <c r="O33" s="34">
        <f t="array" ref="O33">MIN(IF(C$2:C$2170=L33,D$2:D$2170))</f>
        <v>100000</v>
      </c>
      <c r="P33" s="34">
        <f>AVERAGEIF(C$2:C$2170,L33,D$2:D$2170)</f>
        <v>1733116.8831168832</v>
      </c>
      <c r="Q33" s="35">
        <f t="array" ref="Q33">MEDIAN(IF(C$2:C$2170=L33,D$2:D$2170))</f>
        <v>1300000</v>
      </c>
      <c r="R33" s="4"/>
      <c r="S33" s="26">
        <v>850000</v>
      </c>
      <c r="T33" s="6">
        <f>COUNTIF(Daten!$D$1:$D$2170,S33)</f>
        <v>6</v>
      </c>
      <c r="U33" s="14">
        <f>T33/$T$114</f>
        <v>2.7662517289073307E-3</v>
      </c>
      <c r="V33" s="25">
        <f>SUM($U$2:U33)</f>
        <v>0.62471184877823871</v>
      </c>
      <c r="W33" s="11">
        <f>S33*T33</f>
        <v>5100000</v>
      </c>
      <c r="X33" s="14">
        <f>W33/$W$114</f>
        <v>6.5111148560660615E-4</v>
      </c>
      <c r="Y33" s="17">
        <f>SUM($X$2:X33)</f>
        <v>5.1139062093055319E-2</v>
      </c>
      <c r="Z33" s="298"/>
      <c r="AA33" s="300"/>
    </row>
    <row r="34" spans="1:27" x14ac:dyDescent="0.25">
      <c r="A34" s="6" t="s">
        <v>2152</v>
      </c>
      <c r="B34" s="5" t="s">
        <v>1124</v>
      </c>
      <c r="C34" s="5" t="s">
        <v>1169</v>
      </c>
      <c r="D34" s="7">
        <v>8000000</v>
      </c>
      <c r="E34" s="122">
        <f>VLOOKUP($D34,Zusammenführung!$S$7:$AD$118,4,0)</f>
        <v>10000000</v>
      </c>
      <c r="F34" s="123">
        <f>VLOOKUP($D34,Zusammenführung!$S$7:$AD$118,7,0)</f>
        <v>8000000</v>
      </c>
      <c r="G34" s="123">
        <f>VLOOKUP($D34,Zusammenführung!$S$7:$AD$118,10,0)</f>
        <v>8284589.4263217095</v>
      </c>
      <c r="H34" s="285">
        <f ca="1">VLOOKUP(E34,Zusammenführung!V$7:X$118,3,0)</f>
        <v>9</v>
      </c>
      <c r="I34" s="162">
        <f ca="1">VLOOKUP(F34,Zusammenführung!$Y$7:$AA$118,3,0)</f>
        <v>15</v>
      </c>
      <c r="J34" s="286">
        <f ca="1">VLOOKUP(G34,Zusammenführung!$AB$7:$AD$118,3,0)</f>
        <v>59</v>
      </c>
      <c r="L34" s="6" t="s">
        <v>1928</v>
      </c>
      <c r="M34" s="5">
        <f>COUNTIF(Daten!$C$1:$C$2170,L34)</f>
        <v>45</v>
      </c>
      <c r="N34" s="34">
        <f t="array" ref="N34">MAX(IF(C$2:C$2170=L34,D$2:D$2170))</f>
        <v>36000000</v>
      </c>
      <c r="O34" s="34">
        <f t="array" ref="O34">MIN(IF(C$2:C$2170=L34,D$2:D$2170))</f>
        <v>225000</v>
      </c>
      <c r="P34" s="34">
        <f>AVERAGEIF(C$2:C$2170,L34,D$2:D$2170)</f>
        <v>2483333.3333333335</v>
      </c>
      <c r="Q34" s="35">
        <f t="array" ref="Q34">MEDIAN(IF(C$2:C$2170=L34,D$2:D$2170))</f>
        <v>750000</v>
      </c>
      <c r="R34" s="4"/>
      <c r="S34" s="26">
        <v>900000</v>
      </c>
      <c r="T34" s="6">
        <f>COUNTIF(Daten!$D$1:$D$2170,S34)</f>
        <v>22</v>
      </c>
      <c r="U34" s="14">
        <f>T34/$T$114</f>
        <v>1.0142923005993546E-2</v>
      </c>
      <c r="V34" s="25">
        <f>SUM($U$2:U34)</f>
        <v>0.63485477178423222</v>
      </c>
      <c r="W34" s="11">
        <f>S34*T34</f>
        <v>19800000</v>
      </c>
      <c r="X34" s="14">
        <f>W34/$W$114</f>
        <v>2.5278445911785883E-3</v>
      </c>
      <c r="Y34" s="17">
        <f>SUM($X$2:X34)</f>
        <v>5.3666906684233906E-2</v>
      </c>
      <c r="Z34" s="298"/>
      <c r="AA34" s="300"/>
    </row>
    <row r="35" spans="1:27" x14ac:dyDescent="0.25">
      <c r="A35" s="6" t="s">
        <v>2153</v>
      </c>
      <c r="B35" s="5" t="s">
        <v>1127</v>
      </c>
      <c r="C35" s="5" t="s">
        <v>1169</v>
      </c>
      <c r="D35" s="7">
        <v>7500000</v>
      </c>
      <c r="E35" s="122">
        <f>VLOOKUP($D35,Zusammenführung!$S$7:$AD$118,4,0)</f>
        <v>10000000</v>
      </c>
      <c r="F35" s="123">
        <f>VLOOKUP($D35,Zusammenführung!$S$7:$AD$118,7,0)</f>
        <v>8000000</v>
      </c>
      <c r="G35" s="123">
        <f>VLOOKUP($D35,Zusammenführung!$S$7:$AD$118,10,0)</f>
        <v>8284589.4263217095</v>
      </c>
      <c r="H35" s="285">
        <f ca="1">VLOOKUP(E35,Zusammenführung!V$7:X$118,3,0)</f>
        <v>9</v>
      </c>
      <c r="I35" s="162">
        <f ca="1">VLOOKUP(F35,Zusammenführung!$Y$7:$AA$118,3,0)</f>
        <v>15</v>
      </c>
      <c r="J35" s="286">
        <f ca="1">VLOOKUP(G35,Zusammenführung!$AB$7:$AD$118,3,0)</f>
        <v>59</v>
      </c>
      <c r="L35" s="6" t="s">
        <v>4300</v>
      </c>
      <c r="M35" s="5">
        <f>COUNTIF(Daten!$C$1:$C$2170,L35)</f>
        <v>100</v>
      </c>
      <c r="N35" s="34">
        <f t="array" ref="N35">MAX(IF(C$2:C$2170=L35,D$2:D$2170))</f>
        <v>12500000</v>
      </c>
      <c r="O35" s="34">
        <f t="array" ref="O35">MIN(IF(C$2:C$2170=L35,D$2:D$2170))</f>
        <v>60000</v>
      </c>
      <c r="P35" s="34">
        <f>AVERAGEIF(C$2:C$2170,L35,D$2:D$2170)</f>
        <v>1766600</v>
      </c>
      <c r="Q35" s="35">
        <f t="array" ref="Q35">MEDIAN(IF(C$2:C$2170=L35,D$2:D$2170))</f>
        <v>1100000</v>
      </c>
      <c r="R35" s="4"/>
      <c r="S35" s="26">
        <v>950000</v>
      </c>
      <c r="T35" s="6">
        <f>COUNTIF(Daten!$D$1:$D$2170,S35)</f>
        <v>8</v>
      </c>
      <c r="U35" s="14">
        <f>T35/$T$114</f>
        <v>3.6883356385431073E-3</v>
      </c>
      <c r="V35" s="25">
        <f>SUM($U$2:U35)</f>
        <v>0.63854310742277531</v>
      </c>
      <c r="W35" s="11">
        <f>S35*T35</f>
        <v>7600000</v>
      </c>
      <c r="X35" s="14">
        <f>W35/$W$114</f>
        <v>9.702837824725895E-4</v>
      </c>
      <c r="Y35" s="17">
        <f>SUM($X$2:X35)</f>
        <v>5.4637190466706495E-2</v>
      </c>
      <c r="Z35" s="298"/>
      <c r="AA35" s="300"/>
    </row>
    <row r="36" spans="1:27" x14ac:dyDescent="0.25">
      <c r="A36" s="6" t="s">
        <v>2154</v>
      </c>
      <c r="B36" s="5" t="s">
        <v>1128</v>
      </c>
      <c r="C36" s="5" t="s">
        <v>1169</v>
      </c>
      <c r="D36" s="7">
        <v>7500000</v>
      </c>
      <c r="E36" s="122">
        <f>VLOOKUP($D36,Zusammenführung!$S$7:$AD$118,4,0)</f>
        <v>10000000</v>
      </c>
      <c r="F36" s="123">
        <f>VLOOKUP($D36,Zusammenführung!$S$7:$AD$118,7,0)</f>
        <v>8000000</v>
      </c>
      <c r="G36" s="123">
        <f>VLOOKUP($D36,Zusammenführung!$S$7:$AD$118,10,0)</f>
        <v>8284589.4263217095</v>
      </c>
      <c r="H36" s="285">
        <f ca="1">VLOOKUP(E36,Zusammenführung!V$7:X$118,3,0)</f>
        <v>9</v>
      </c>
      <c r="I36" s="162">
        <f ca="1">VLOOKUP(F36,Zusammenführung!$Y$7:$AA$118,3,0)</f>
        <v>15</v>
      </c>
      <c r="J36" s="286">
        <f ca="1">VLOOKUP(G36,Zusammenführung!$AB$7:$AD$118,3,0)</f>
        <v>59</v>
      </c>
      <c r="L36" s="6" t="s">
        <v>2048</v>
      </c>
      <c r="M36" s="5">
        <f>COUNTIF(Daten!$C$1:$C$2170,L36)</f>
        <v>68</v>
      </c>
      <c r="N36" s="34">
        <f t="array" ref="N36">MAX(IF(C$2:C$2170=L36,D$2:D$2170))</f>
        <v>2500000</v>
      </c>
      <c r="O36" s="34">
        <f t="array" ref="O36">MIN(IF(C$2:C$2170=L36,D$2:D$2170))</f>
        <v>100000</v>
      </c>
      <c r="P36" s="34">
        <f>AVERAGEIF(C$2:C$2170,L36,D$2:D$2170)</f>
        <v>525000</v>
      </c>
      <c r="Q36" s="35">
        <f t="array" ref="Q36">MEDIAN(IF(C$2:C$2170=L36,D$2:D$2170))</f>
        <v>400000</v>
      </c>
      <c r="R36" s="4"/>
      <c r="S36" s="26">
        <v>1000000</v>
      </c>
      <c r="T36" s="6">
        <f>COUNTIF(Daten!$D$1:$D$2170,S36)</f>
        <v>72</v>
      </c>
      <c r="U36" s="14">
        <f>T36/$T$114</f>
        <v>3.3195020746887967E-2</v>
      </c>
      <c r="V36" s="25">
        <f>SUM($U$2:U36)</f>
        <v>0.67173812816966327</v>
      </c>
      <c r="W36" s="11">
        <f>S36*T36</f>
        <v>72000000</v>
      </c>
      <c r="X36" s="14">
        <f>W36/$W$114</f>
        <v>9.1921621497403211E-3</v>
      </c>
      <c r="Y36" s="17">
        <f>SUM($X$2:X36)</f>
        <v>6.3829352616446816E-2</v>
      </c>
      <c r="Z36" s="298"/>
      <c r="AA36" s="300"/>
    </row>
    <row r="37" spans="1:27" x14ac:dyDescent="0.25">
      <c r="A37" s="6" t="s">
        <v>2155</v>
      </c>
      <c r="B37" s="5" t="s">
        <v>1130</v>
      </c>
      <c r="C37" s="5" t="s">
        <v>1169</v>
      </c>
      <c r="D37" s="7">
        <v>7000000</v>
      </c>
      <c r="E37" s="122">
        <f>VLOOKUP($D37,Zusammenführung!$S$7:$AD$118,4,0)</f>
        <v>10000000</v>
      </c>
      <c r="F37" s="123">
        <f>VLOOKUP($D37,Zusammenführung!$S$7:$AD$118,7,0)</f>
        <v>8000000</v>
      </c>
      <c r="G37" s="123">
        <f>VLOOKUP($D37,Zusammenführung!$S$7:$AD$118,10,0)</f>
        <v>6492688.4139482565</v>
      </c>
      <c r="H37" s="285">
        <f ca="1">VLOOKUP(E37,Zusammenführung!V$7:X$118,3,0)</f>
        <v>9</v>
      </c>
      <c r="I37" s="162">
        <f ca="1">VLOOKUP(F37,Zusammenführung!$Y$7:$AA$118,3,0)</f>
        <v>15</v>
      </c>
      <c r="J37" s="286">
        <f ca="1">VLOOKUP(G37,Zusammenführung!$AB$7:$AD$118,3,0)</f>
        <v>58</v>
      </c>
      <c r="L37" s="6" t="s">
        <v>2102</v>
      </c>
      <c r="M37" s="5">
        <f>COUNTIF(Daten!$C$1:$C$2170,L37)</f>
        <v>53</v>
      </c>
      <c r="N37" s="34">
        <f t="array" ref="N37">MAX(IF(C$2:C$2170=L37,D$2:D$2170))</f>
        <v>30000000</v>
      </c>
      <c r="O37" s="34">
        <f t="array" ref="O37">MIN(IF(C$2:C$2170=L37,D$2:D$2170))</f>
        <v>50000</v>
      </c>
      <c r="P37" s="34">
        <f>AVERAGEIF(C$2:C$2170,L37,D$2:D$2170)</f>
        <v>3174528.3018867923</v>
      </c>
      <c r="Q37" s="35">
        <f t="array" ref="Q37">MEDIAN(IF(C$2:C$2170=L37,D$2:D$2170))</f>
        <v>1200000</v>
      </c>
      <c r="R37" s="4"/>
      <c r="S37" s="26">
        <v>1100000</v>
      </c>
      <c r="T37" s="6">
        <f>COUNTIF(Daten!$D$1:$D$2170,S37)</f>
        <v>5</v>
      </c>
      <c r="U37" s="14">
        <f>T37/$T$114</f>
        <v>2.3052097740894422E-3</v>
      </c>
      <c r="V37" s="25">
        <f>SUM($U$2:U37)</f>
        <v>0.67404333794375271</v>
      </c>
      <c r="W37" s="11">
        <f>S37*T37</f>
        <v>5500000</v>
      </c>
      <c r="X37" s="14">
        <f>W37/$W$114</f>
        <v>7.0217905310516343E-4</v>
      </c>
      <c r="Y37" s="17">
        <f>SUM($X$2:X37)</f>
        <v>6.4531531669551986E-2</v>
      </c>
      <c r="Z37" s="298"/>
      <c r="AA37" s="300"/>
    </row>
    <row r="38" spans="1:27" x14ac:dyDescent="0.25">
      <c r="A38" s="6" t="s">
        <v>2156</v>
      </c>
      <c r="B38" s="5" t="s">
        <v>1129</v>
      </c>
      <c r="C38" s="5" t="s">
        <v>1169</v>
      </c>
      <c r="D38" s="7">
        <v>7000000</v>
      </c>
      <c r="E38" s="122">
        <f>VLOOKUP($D38,Zusammenführung!$S$7:$AD$118,4,0)</f>
        <v>10000000</v>
      </c>
      <c r="F38" s="123">
        <f>VLOOKUP($D38,Zusammenführung!$S$7:$AD$118,7,0)</f>
        <v>8000000</v>
      </c>
      <c r="G38" s="123">
        <f>VLOOKUP($D38,Zusammenführung!$S$7:$AD$118,10,0)</f>
        <v>6492688.4139482565</v>
      </c>
      <c r="H38" s="285">
        <f ca="1">VLOOKUP(E38,Zusammenführung!V$7:X$118,3,0)</f>
        <v>9</v>
      </c>
      <c r="I38" s="162">
        <f ca="1">VLOOKUP(F38,Zusammenführung!$Y$7:$AA$118,3,0)</f>
        <v>15</v>
      </c>
      <c r="J38" s="286">
        <f ca="1">VLOOKUP(G38,Zusammenführung!$AB$7:$AD$118,3,0)</f>
        <v>58</v>
      </c>
      <c r="L38" s="6" t="s">
        <v>1979</v>
      </c>
      <c r="M38" s="5">
        <f>COUNTIF(Daten!$C$1:$C$2170,L38)</f>
        <v>50</v>
      </c>
      <c r="N38" s="34">
        <f t="array" ref="N38">MAX(IF(C$2:C$2170=L38,D$2:D$2170))</f>
        <v>15000000</v>
      </c>
      <c r="O38" s="34">
        <f t="array" ref="O38">MIN(IF(C$2:C$2170=L38,D$2:D$2170))</f>
        <v>100000</v>
      </c>
      <c r="P38" s="34">
        <f>AVERAGEIF(C$2:C$2170,L38,D$2:D$2170)</f>
        <v>1219500</v>
      </c>
      <c r="Q38" s="35">
        <f t="array" ref="Q38">MEDIAN(IF(C$2:C$2170=L38,D$2:D$2170))</f>
        <v>400000</v>
      </c>
      <c r="R38" s="4"/>
      <c r="S38" s="26">
        <v>1200000</v>
      </c>
      <c r="T38" s="6">
        <f>COUNTIF(Daten!$D$1:$D$2170,S38)</f>
        <v>48</v>
      </c>
      <c r="U38" s="14">
        <f>T38/$T$114</f>
        <v>2.2130013831258646E-2</v>
      </c>
      <c r="V38" s="25">
        <f>SUM($U$2:U38)</f>
        <v>0.69617335177501138</v>
      </c>
      <c r="W38" s="11">
        <f>S38*T38</f>
        <v>57600000</v>
      </c>
      <c r="X38" s="14">
        <f>W38/$W$114</f>
        <v>7.3537297197922569E-3</v>
      </c>
      <c r="Y38" s="17">
        <f>SUM($X$2:X38)</f>
        <v>7.1885261389344243E-2</v>
      </c>
      <c r="Z38" s="298"/>
      <c r="AA38" s="300"/>
    </row>
    <row r="39" spans="1:27" ht="15.75" thickBot="1" x14ac:dyDescent="0.3">
      <c r="A39" s="6" t="s">
        <v>2157</v>
      </c>
      <c r="B39" s="5" t="s">
        <v>1131</v>
      </c>
      <c r="C39" s="5" t="s">
        <v>1169</v>
      </c>
      <c r="D39" s="7">
        <v>6500000</v>
      </c>
      <c r="E39" s="122">
        <f>VLOOKUP($D39,Zusammenführung!$S$7:$AD$118,4,0)</f>
        <v>3000000</v>
      </c>
      <c r="F39" s="123">
        <f>VLOOKUP($D39,Zusammenführung!$S$7:$AD$118,7,0)</f>
        <v>5000000</v>
      </c>
      <c r="G39" s="123">
        <f>VLOOKUP($D39,Zusammenführung!$S$7:$AD$118,10,0)</f>
        <v>6492688.4139482565</v>
      </c>
      <c r="H39" s="285">
        <f ca="1">VLOOKUP(E39,Zusammenführung!V$7:X$118,3,0)</f>
        <v>8</v>
      </c>
      <c r="I39" s="162">
        <f ca="1">VLOOKUP(F39,Zusammenführung!$Y$7:$AA$118,3,0)</f>
        <v>14</v>
      </c>
      <c r="J39" s="286">
        <f ca="1">VLOOKUP(G39,Zusammenführung!$AB$7:$AD$118,3,0)</f>
        <v>58</v>
      </c>
      <c r="L39" s="30" t="str">
        <f>CONCATENATE("GESAMT (",COUNTIF(L2:L38,"*"),")")</f>
        <v>GESAMT (37)</v>
      </c>
      <c r="M39" s="31">
        <f>SUM(M2:M38)</f>
        <v>2169</v>
      </c>
      <c r="N39" s="31"/>
      <c r="O39" s="46"/>
      <c r="P39" s="47">
        <f>AVERAGE(D2:D2170)</f>
        <v>3611230.9820193639</v>
      </c>
      <c r="Q39" s="48">
        <f>MEDIAN(D2:D2170)</f>
        <v>500000</v>
      </c>
      <c r="R39" s="4"/>
      <c r="S39" s="26">
        <v>1300000</v>
      </c>
      <c r="T39" s="6">
        <f>COUNTIF(Daten!$D$1:$D$2170,S39)</f>
        <v>12</v>
      </c>
      <c r="U39" s="14">
        <f>T39/$T$114</f>
        <v>5.5325034578146614E-3</v>
      </c>
      <c r="V39" s="25">
        <f>SUM($U$2:U39)</f>
        <v>0.70170585523282603</v>
      </c>
      <c r="W39" s="11">
        <f>S39*T39</f>
        <v>15600000</v>
      </c>
      <c r="X39" s="14">
        <f>W39/$W$114</f>
        <v>1.9916351324437364E-3</v>
      </c>
      <c r="Y39" s="17">
        <f>SUM($X$2:X39)</f>
        <v>7.3876896521787985E-2</v>
      </c>
      <c r="Z39" s="298"/>
      <c r="AA39" s="300"/>
    </row>
    <row r="40" spans="1:27" x14ac:dyDescent="0.25">
      <c r="A40" s="6" t="s">
        <v>2158</v>
      </c>
      <c r="B40" s="5" t="s">
        <v>1133</v>
      </c>
      <c r="C40" s="5" t="s">
        <v>1169</v>
      </c>
      <c r="D40" s="7">
        <v>6500000</v>
      </c>
      <c r="E40" s="122">
        <f>VLOOKUP($D40,Zusammenführung!$S$7:$AD$118,4,0)</f>
        <v>3000000</v>
      </c>
      <c r="F40" s="123">
        <f>VLOOKUP($D40,Zusammenführung!$S$7:$AD$118,7,0)</f>
        <v>5000000</v>
      </c>
      <c r="G40" s="123">
        <f>VLOOKUP($D40,Zusammenführung!$S$7:$AD$118,10,0)</f>
        <v>6492688.4139482565</v>
      </c>
      <c r="H40" s="285">
        <f ca="1">VLOOKUP(E40,Zusammenführung!V$7:X$118,3,0)</f>
        <v>8</v>
      </c>
      <c r="I40" s="162">
        <f ca="1">VLOOKUP(F40,Zusammenführung!$Y$7:$AA$118,3,0)</f>
        <v>14</v>
      </c>
      <c r="J40" s="286">
        <f ca="1">VLOOKUP(G40,Zusammenführung!$AB$7:$AD$118,3,0)</f>
        <v>58</v>
      </c>
      <c r="R40" s="4"/>
      <c r="S40" s="26">
        <v>1400000</v>
      </c>
      <c r="T40" s="6">
        <f>COUNTIF(Daten!$D$1:$D$2170,S40)</f>
        <v>11</v>
      </c>
      <c r="U40" s="14">
        <f>T40/$T$114</f>
        <v>5.0714615029967729E-3</v>
      </c>
      <c r="V40" s="25">
        <f>SUM($U$2:U40)</f>
        <v>0.70677731673582278</v>
      </c>
      <c r="W40" s="11">
        <f>S40*T40</f>
        <v>15400000</v>
      </c>
      <c r="X40" s="14">
        <f>W40/$W$114</f>
        <v>1.9661013486944575E-3</v>
      </c>
      <c r="Y40" s="17">
        <f>SUM($X$2:X40)</f>
        <v>7.5842997870482445E-2</v>
      </c>
      <c r="Z40" s="298"/>
      <c r="AA40" s="300"/>
    </row>
    <row r="41" spans="1:27" x14ac:dyDescent="0.25">
      <c r="A41" s="6" t="s">
        <v>2159</v>
      </c>
      <c r="B41" s="5" t="s">
        <v>1132</v>
      </c>
      <c r="C41" s="5" t="s">
        <v>1169</v>
      </c>
      <c r="D41" s="7">
        <v>6500000</v>
      </c>
      <c r="E41" s="122">
        <f>VLOOKUP($D41,Zusammenführung!$S$7:$AD$118,4,0)</f>
        <v>3000000</v>
      </c>
      <c r="F41" s="123">
        <f>VLOOKUP($D41,Zusammenführung!$S$7:$AD$118,7,0)</f>
        <v>5000000</v>
      </c>
      <c r="G41" s="123">
        <f>VLOOKUP($D41,Zusammenführung!$S$7:$AD$118,10,0)</f>
        <v>6492688.4139482565</v>
      </c>
      <c r="H41" s="285">
        <f ca="1">VLOOKUP(E41,Zusammenführung!V$7:X$118,3,0)</f>
        <v>8</v>
      </c>
      <c r="I41" s="162">
        <f ca="1">VLOOKUP(F41,Zusammenführung!$Y$7:$AA$118,3,0)</f>
        <v>14</v>
      </c>
      <c r="J41" s="286">
        <f ca="1">VLOOKUP(G41,Zusammenführung!$AB$7:$AD$118,3,0)</f>
        <v>58</v>
      </c>
      <c r="R41" s="4"/>
      <c r="S41" s="26">
        <v>1500000</v>
      </c>
      <c r="T41" s="6">
        <f>COUNTIF(Daten!$D$1:$D$2170,S41)</f>
        <v>32</v>
      </c>
      <c r="U41" s="14">
        <f>T41/$T$114</f>
        <v>1.4753342554172429E-2</v>
      </c>
      <c r="V41" s="25">
        <f>SUM($U$2:U41)</f>
        <v>0.72153065928999516</v>
      </c>
      <c r="W41" s="11">
        <f>S41*T41</f>
        <v>48000000</v>
      </c>
      <c r="X41" s="14">
        <f>W41/$W$114</f>
        <v>6.1281080998268813E-3</v>
      </c>
      <c r="Y41" s="17">
        <f>SUM($X$2:X41)</f>
        <v>8.1971105970309321E-2</v>
      </c>
      <c r="Z41" s="298"/>
      <c r="AA41" s="300"/>
    </row>
    <row r="42" spans="1:27" x14ac:dyDescent="0.25">
      <c r="A42" s="6" t="s">
        <v>2160</v>
      </c>
      <c r="B42" s="5" t="s">
        <v>1134</v>
      </c>
      <c r="C42" s="5" t="s">
        <v>1169</v>
      </c>
      <c r="D42" s="7">
        <v>6000000</v>
      </c>
      <c r="E42" s="122">
        <f>VLOOKUP($D42,Zusammenführung!$S$7:$AD$118,4,0)</f>
        <v>3000000</v>
      </c>
      <c r="F42" s="123">
        <f>VLOOKUP($D42,Zusammenführung!$S$7:$AD$118,7,0)</f>
        <v>5000000</v>
      </c>
      <c r="G42" s="123">
        <f>VLOOKUP($D42,Zusammenführung!$S$7:$AD$118,10,0)</f>
        <v>6492688.4139482565</v>
      </c>
      <c r="H42" s="285">
        <f ca="1">VLOOKUP(E42,Zusammenführung!V$7:X$118,3,0)</f>
        <v>8</v>
      </c>
      <c r="I42" s="162">
        <f ca="1">VLOOKUP(F42,Zusammenführung!$Y$7:$AA$118,3,0)</f>
        <v>14</v>
      </c>
      <c r="J42" s="286">
        <f ca="1">VLOOKUP(G42,Zusammenführung!$AB$7:$AD$118,3,0)</f>
        <v>58</v>
      </c>
      <c r="N42" s="22"/>
      <c r="O42" s="22"/>
      <c r="P42" s="22"/>
      <c r="R42" s="4"/>
      <c r="S42" s="26">
        <v>1600000</v>
      </c>
      <c r="T42" s="6">
        <f>COUNTIF(Daten!$D$1:$D$2170,S42)</f>
        <v>29</v>
      </c>
      <c r="U42" s="14">
        <f>T42/$T$114</f>
        <v>1.3370216689718764E-2</v>
      </c>
      <c r="V42" s="25">
        <f>SUM($U$2:U42)</f>
        <v>0.73490087597971387</v>
      </c>
      <c r="W42" s="11">
        <f>S42*T42</f>
        <v>46400000</v>
      </c>
      <c r="X42" s="14">
        <f>W42/$W$114</f>
        <v>5.9238378298326518E-3</v>
      </c>
      <c r="Y42" s="17">
        <f>SUM($X$2:X42)</f>
        <v>8.789494380014197E-2</v>
      </c>
      <c r="Z42" s="298"/>
      <c r="AA42" s="300"/>
    </row>
    <row r="43" spans="1:27" x14ac:dyDescent="0.25">
      <c r="A43" s="6" t="s">
        <v>2161</v>
      </c>
      <c r="B43" s="5" t="s">
        <v>1135</v>
      </c>
      <c r="C43" s="5" t="s">
        <v>1169</v>
      </c>
      <c r="D43" s="7">
        <v>5000000</v>
      </c>
      <c r="E43" s="122">
        <f>VLOOKUP($D43,Zusammenführung!$S$7:$AD$118,4,0)</f>
        <v>3000000</v>
      </c>
      <c r="F43" s="123">
        <f>VLOOKUP($D43,Zusammenführung!$S$7:$AD$118,7,0)</f>
        <v>5000000</v>
      </c>
      <c r="G43" s="123">
        <f>VLOOKUP($D43,Zusammenführung!$S$7:$AD$118,10,0)</f>
        <v>4731158.6051743533</v>
      </c>
      <c r="H43" s="285">
        <f ca="1">VLOOKUP(E43,Zusammenführung!V$7:X$118,3,0)</f>
        <v>8</v>
      </c>
      <c r="I43" s="162">
        <f ca="1">VLOOKUP(F43,Zusammenführung!$Y$7:$AA$118,3,0)</f>
        <v>14</v>
      </c>
      <c r="J43" s="286">
        <f ca="1">VLOOKUP(G43,Zusammenführung!$AB$7:$AD$118,3,0)</f>
        <v>57</v>
      </c>
      <c r="N43" s="22"/>
      <c r="O43" s="22"/>
      <c r="P43" s="22"/>
      <c r="Q43" s="22"/>
      <c r="R43" s="4"/>
      <c r="S43" s="26">
        <v>1700000</v>
      </c>
      <c r="T43" s="6">
        <f>COUNTIF(Daten!$D$1:$D$2170,S43)</f>
        <v>6</v>
      </c>
      <c r="U43" s="14">
        <f>T43/$T$114</f>
        <v>2.7662517289073307E-3</v>
      </c>
      <c r="V43" s="25">
        <f>SUM($U$2:U43)</f>
        <v>0.7376671277086212</v>
      </c>
      <c r="W43" s="11">
        <f>S43*T43</f>
        <v>10200000</v>
      </c>
      <c r="X43" s="14">
        <f>W43/$W$114</f>
        <v>1.3022229712132123E-3</v>
      </c>
      <c r="Y43" s="17">
        <f>SUM($X$2:X43)</f>
        <v>8.9197166771355182E-2</v>
      </c>
      <c r="Z43" s="298"/>
      <c r="AA43" s="300"/>
    </row>
    <row r="44" spans="1:27" x14ac:dyDescent="0.25">
      <c r="A44" s="6" t="s">
        <v>2162</v>
      </c>
      <c r="B44" s="5" t="s">
        <v>1136</v>
      </c>
      <c r="C44" s="5" t="s">
        <v>1169</v>
      </c>
      <c r="D44" s="7">
        <v>5000000</v>
      </c>
      <c r="E44" s="122">
        <f>VLOOKUP($D44,Zusammenführung!$S$7:$AD$118,4,0)</f>
        <v>3000000</v>
      </c>
      <c r="F44" s="123">
        <f>VLOOKUP($D44,Zusammenführung!$S$7:$AD$118,7,0)</f>
        <v>5000000</v>
      </c>
      <c r="G44" s="123">
        <f>VLOOKUP($D44,Zusammenführung!$S$7:$AD$118,10,0)</f>
        <v>4731158.6051743533</v>
      </c>
      <c r="H44" s="285">
        <f ca="1">VLOOKUP(E44,Zusammenführung!V$7:X$118,3,0)</f>
        <v>8</v>
      </c>
      <c r="I44" s="162">
        <f ca="1">VLOOKUP(F44,Zusammenführung!$Y$7:$AA$118,3,0)</f>
        <v>14</v>
      </c>
      <c r="J44" s="286">
        <f ca="1">VLOOKUP(G44,Zusammenführung!$AB$7:$AD$118,3,0)</f>
        <v>57</v>
      </c>
      <c r="R44" s="4"/>
      <c r="S44" s="26">
        <v>1750000</v>
      </c>
      <c r="T44" s="6">
        <f>COUNTIF(Daten!$D$1:$D$2170,S44)</f>
        <v>2</v>
      </c>
      <c r="U44" s="14">
        <f>T44/$T$114</f>
        <v>9.2208390963577683E-4</v>
      </c>
      <c r="V44" s="25">
        <f>SUM($U$2:U44)</f>
        <v>0.73858921161825697</v>
      </c>
      <c r="W44" s="11">
        <f>S44*T44</f>
        <v>3500000</v>
      </c>
      <c r="X44" s="14">
        <f>W44/$W$114</f>
        <v>4.4684121561237676E-4</v>
      </c>
      <c r="Y44" s="17">
        <f>SUM($X$2:X44)</f>
        <v>8.9644007986967561E-2</v>
      </c>
      <c r="Z44" s="298"/>
      <c r="AA44" s="300"/>
    </row>
    <row r="45" spans="1:27" x14ac:dyDescent="0.25">
      <c r="A45" s="6" t="s">
        <v>2163</v>
      </c>
      <c r="B45" s="5" t="s">
        <v>1137</v>
      </c>
      <c r="C45" s="5" t="s">
        <v>1169</v>
      </c>
      <c r="D45" s="7">
        <v>4500000</v>
      </c>
      <c r="E45" s="122">
        <f>VLOOKUP($D45,Zusammenführung!$S$7:$AD$118,4,0)</f>
        <v>3000000</v>
      </c>
      <c r="F45" s="123">
        <f>VLOOKUP($D45,Zusammenführung!$S$7:$AD$118,7,0)</f>
        <v>5000000</v>
      </c>
      <c r="G45" s="123">
        <f>VLOOKUP($D45,Zusammenführung!$S$7:$AD$118,10,0)</f>
        <v>4731158.6051743533</v>
      </c>
      <c r="H45" s="285">
        <f ca="1">VLOOKUP(E45,Zusammenführung!V$7:X$118,3,0)</f>
        <v>8</v>
      </c>
      <c r="I45" s="162">
        <f ca="1">VLOOKUP(F45,Zusammenführung!$Y$7:$AA$118,3,0)</f>
        <v>14</v>
      </c>
      <c r="J45" s="286">
        <f ca="1">VLOOKUP(G45,Zusammenführung!$AB$7:$AD$118,3,0)</f>
        <v>57</v>
      </c>
      <c r="R45" s="4"/>
      <c r="S45" s="26">
        <v>1800000</v>
      </c>
      <c r="T45" s="6">
        <f>COUNTIF(Daten!$D$1:$D$2170,S45)</f>
        <v>12</v>
      </c>
      <c r="U45" s="14">
        <f>T45/$T$114</f>
        <v>5.5325034578146614E-3</v>
      </c>
      <c r="V45" s="25">
        <f>SUM($U$2:U45)</f>
        <v>0.74412171507607161</v>
      </c>
      <c r="W45" s="11">
        <f>S45*T45</f>
        <v>21600000</v>
      </c>
      <c r="X45" s="14">
        <f>W45/$W$114</f>
        <v>2.7576486449220963E-3</v>
      </c>
      <c r="Y45" s="17">
        <f>SUM($X$2:X45)</f>
        <v>9.240165663188965E-2</v>
      </c>
      <c r="Z45" s="298"/>
      <c r="AA45" s="300"/>
    </row>
    <row r="46" spans="1:27" x14ac:dyDescent="0.25">
      <c r="A46" s="6" t="s">
        <v>2164</v>
      </c>
      <c r="B46" s="5" t="s">
        <v>1138</v>
      </c>
      <c r="C46" s="5" t="s">
        <v>1169</v>
      </c>
      <c r="D46" s="7">
        <v>4500000</v>
      </c>
      <c r="E46" s="122">
        <f>VLOOKUP($D46,Zusammenführung!$S$7:$AD$118,4,0)</f>
        <v>3000000</v>
      </c>
      <c r="F46" s="123">
        <f>VLOOKUP($D46,Zusammenführung!$S$7:$AD$118,7,0)</f>
        <v>5000000</v>
      </c>
      <c r="G46" s="123">
        <f>VLOOKUP($D46,Zusammenführung!$S$7:$AD$118,10,0)</f>
        <v>4731158.6051743533</v>
      </c>
      <c r="H46" s="285">
        <f ca="1">VLOOKUP(E46,Zusammenführung!V$7:X$118,3,0)</f>
        <v>8</v>
      </c>
      <c r="I46" s="162">
        <f ca="1">VLOOKUP(F46,Zusammenführung!$Y$7:$AA$118,3,0)</f>
        <v>14</v>
      </c>
      <c r="J46" s="286">
        <f ca="1">VLOOKUP(G46,Zusammenführung!$AB$7:$AD$118,3,0)</f>
        <v>57</v>
      </c>
      <c r="R46" s="4"/>
      <c r="S46" s="26">
        <v>1900000</v>
      </c>
      <c r="T46" s="6">
        <f>COUNTIF(Daten!$D$1:$D$2170,S46)</f>
        <v>3</v>
      </c>
      <c r="U46" s="14">
        <f>T46/$T$114</f>
        <v>1.3831258644536654E-3</v>
      </c>
      <c r="V46" s="25">
        <f>SUM($U$2:U46)</f>
        <v>0.74550484094052527</v>
      </c>
      <c r="W46" s="11">
        <f>S46*T46</f>
        <v>5700000</v>
      </c>
      <c r="X46" s="14">
        <f>W46/$W$114</f>
        <v>7.2771283685444212E-4</v>
      </c>
      <c r="Y46" s="17">
        <f>SUM($X$2:X46)</f>
        <v>9.3129369468744089E-2</v>
      </c>
      <c r="Z46" s="298"/>
      <c r="AA46" s="300"/>
    </row>
    <row r="47" spans="1:27" x14ac:dyDescent="0.25">
      <c r="A47" s="6" t="s">
        <v>2165</v>
      </c>
      <c r="B47" s="5" t="s">
        <v>1139</v>
      </c>
      <c r="C47" s="5" t="s">
        <v>1169</v>
      </c>
      <c r="D47" s="7">
        <v>4000000</v>
      </c>
      <c r="E47" s="122">
        <f>VLOOKUP($D47,Zusammenführung!$S$7:$AD$118,4,0)</f>
        <v>3000000</v>
      </c>
      <c r="F47" s="123">
        <f>VLOOKUP($D47,Zusammenführung!$S$7:$AD$118,7,0)</f>
        <v>3000000</v>
      </c>
      <c r="G47" s="123">
        <f>VLOOKUP($D47,Zusammenführung!$S$7:$AD$118,10,0)</f>
        <v>4731158.6051743533</v>
      </c>
      <c r="H47" s="285">
        <f ca="1">VLOOKUP(E47,Zusammenführung!V$7:X$118,3,0)</f>
        <v>8</v>
      </c>
      <c r="I47" s="162">
        <f ca="1">VLOOKUP(F47,Zusammenführung!$Y$7:$AA$118,3,0)</f>
        <v>13</v>
      </c>
      <c r="J47" s="286">
        <f ca="1">VLOOKUP(G47,Zusammenführung!$AB$7:$AD$118,3,0)</f>
        <v>57</v>
      </c>
      <c r="R47" s="4"/>
      <c r="S47" s="26">
        <v>2000000</v>
      </c>
      <c r="T47" s="6">
        <f>COUNTIF(Daten!$D$1:$D$2170,S47)</f>
        <v>48</v>
      </c>
      <c r="U47" s="14">
        <f>T47/$T$114</f>
        <v>2.2130013831258646E-2</v>
      </c>
      <c r="V47" s="25">
        <f>SUM($U$2:U47)</f>
        <v>0.76763485477178395</v>
      </c>
      <c r="W47" s="11">
        <f>S47*T47</f>
        <v>96000000</v>
      </c>
      <c r="X47" s="14">
        <f>W47/$W$114</f>
        <v>1.2256216199653763E-2</v>
      </c>
      <c r="Y47" s="17">
        <f>SUM($X$2:X47)</f>
        <v>0.10538558566839785</v>
      </c>
      <c r="Z47" s="298"/>
      <c r="AA47" s="300"/>
    </row>
    <row r="48" spans="1:27" x14ac:dyDescent="0.25">
      <c r="A48" s="6" t="s">
        <v>2166</v>
      </c>
      <c r="B48" s="5" t="s">
        <v>1141</v>
      </c>
      <c r="C48" s="5" t="s">
        <v>1169</v>
      </c>
      <c r="D48" s="7">
        <v>4000000</v>
      </c>
      <c r="E48" s="122">
        <f>VLOOKUP($D48,Zusammenführung!$S$7:$AD$118,4,0)</f>
        <v>3000000</v>
      </c>
      <c r="F48" s="123">
        <f>VLOOKUP($D48,Zusammenführung!$S$7:$AD$118,7,0)</f>
        <v>3000000</v>
      </c>
      <c r="G48" s="123">
        <f>VLOOKUP($D48,Zusammenführung!$S$7:$AD$118,10,0)</f>
        <v>4731158.6051743533</v>
      </c>
      <c r="H48" s="285">
        <f ca="1">VLOOKUP(E48,Zusammenführung!V$7:X$118,3,0)</f>
        <v>8</v>
      </c>
      <c r="I48" s="162">
        <f ca="1">VLOOKUP(F48,Zusammenführung!$Y$7:$AA$118,3,0)</f>
        <v>13</v>
      </c>
      <c r="J48" s="286">
        <f ca="1">VLOOKUP(G48,Zusammenführung!$AB$7:$AD$118,3,0)</f>
        <v>57</v>
      </c>
      <c r="R48" s="4"/>
      <c r="S48" s="26">
        <v>2100000</v>
      </c>
      <c r="T48" s="6">
        <f>COUNTIF(Daten!$D$1:$D$2170,S48)</f>
        <v>1</v>
      </c>
      <c r="U48" s="14">
        <f>T48/$T$114</f>
        <v>4.6104195481788842E-4</v>
      </c>
      <c r="V48" s="25">
        <f>SUM($U$2:U48)</f>
        <v>0.76809589672660183</v>
      </c>
      <c r="W48" s="11">
        <f>S48*T48</f>
        <v>2100000</v>
      </c>
      <c r="X48" s="14">
        <f>W48/$W$114</f>
        <v>2.6810472936742607E-4</v>
      </c>
      <c r="Y48" s="17">
        <f>SUM($X$2:X48)</f>
        <v>0.10565369039776529</v>
      </c>
      <c r="Z48" s="298"/>
      <c r="AA48" s="300"/>
    </row>
    <row r="49" spans="1:27" x14ac:dyDescent="0.25">
      <c r="A49" s="6" t="s">
        <v>2167</v>
      </c>
      <c r="B49" s="5" t="s">
        <v>1140</v>
      </c>
      <c r="C49" s="5" t="s">
        <v>1169</v>
      </c>
      <c r="D49" s="7">
        <v>4000000</v>
      </c>
      <c r="E49" s="122">
        <f>VLOOKUP($D49,Zusammenführung!$S$7:$AD$118,4,0)</f>
        <v>3000000</v>
      </c>
      <c r="F49" s="123">
        <f>VLOOKUP($D49,Zusammenführung!$S$7:$AD$118,7,0)</f>
        <v>3000000</v>
      </c>
      <c r="G49" s="123">
        <f>VLOOKUP($D49,Zusammenführung!$S$7:$AD$118,10,0)</f>
        <v>4731158.6051743533</v>
      </c>
      <c r="H49" s="285">
        <f ca="1">VLOOKUP(E49,Zusammenführung!V$7:X$118,3,0)</f>
        <v>8</v>
      </c>
      <c r="I49" s="162">
        <f ca="1">VLOOKUP(F49,Zusammenführung!$Y$7:$AA$118,3,0)</f>
        <v>13</v>
      </c>
      <c r="J49" s="286">
        <f ca="1">VLOOKUP(G49,Zusammenführung!$AB$7:$AD$118,3,0)</f>
        <v>57</v>
      </c>
      <c r="R49" s="4"/>
      <c r="S49" s="26">
        <v>2200000</v>
      </c>
      <c r="T49" s="6">
        <f>COUNTIF(Daten!$D$1:$D$2170,S49)</f>
        <v>4</v>
      </c>
      <c r="U49" s="14">
        <f>T49/$T$114</f>
        <v>1.8441678192715537E-3</v>
      </c>
      <c r="V49" s="25">
        <f>SUM($U$2:U49)</f>
        <v>0.76994006454587338</v>
      </c>
      <c r="W49" s="11">
        <f>S49*T49</f>
        <v>8800000</v>
      </c>
      <c r="X49" s="14">
        <f>W49/$W$114</f>
        <v>1.1234864849682614E-3</v>
      </c>
      <c r="Y49" s="17">
        <f>SUM($X$2:X49)</f>
        <v>0.10677717688273355</v>
      </c>
      <c r="Z49" s="298"/>
      <c r="AA49" s="300"/>
    </row>
    <row r="50" spans="1:27" x14ac:dyDescent="0.25">
      <c r="A50" s="6" t="s">
        <v>2168</v>
      </c>
      <c r="B50" s="5" t="s">
        <v>1143</v>
      </c>
      <c r="C50" s="5" t="s">
        <v>1169</v>
      </c>
      <c r="D50" s="7">
        <v>3500000</v>
      </c>
      <c r="E50" s="122">
        <f>VLOOKUP($D50,Zusammenführung!$S$7:$AD$118,4,0)</f>
        <v>3000000</v>
      </c>
      <c r="F50" s="123">
        <f>VLOOKUP($D50,Zusammenführung!$S$7:$AD$118,7,0)</f>
        <v>3000000</v>
      </c>
      <c r="G50" s="123">
        <f>VLOOKUP($D50,Zusammenführung!$S$7:$AD$118,10,0)</f>
        <v>3000000</v>
      </c>
      <c r="H50" s="285">
        <f ca="1">VLOOKUP(E50,Zusammenführung!V$7:X$118,3,0)</f>
        <v>8</v>
      </c>
      <c r="I50" s="162">
        <f ca="1">VLOOKUP(F50,Zusammenführung!$Y$7:$AA$118,3,0)</f>
        <v>13</v>
      </c>
      <c r="J50" s="286">
        <f ca="1">VLOOKUP(G50,Zusammenführung!$AB$7:$AD$118,3,0)</f>
        <v>56</v>
      </c>
      <c r="R50" s="4"/>
      <c r="S50" s="26">
        <v>2300000</v>
      </c>
      <c r="T50" s="6">
        <f>COUNTIF(Daten!$D$1:$D$2170,S50)</f>
        <v>1</v>
      </c>
      <c r="U50" s="14">
        <f>T50/$T$114</f>
        <v>4.6104195481788842E-4</v>
      </c>
      <c r="V50" s="25">
        <f>SUM($U$2:U50)</f>
        <v>0.77040110650069127</v>
      </c>
      <c r="W50" s="11">
        <f>S50*T50</f>
        <v>2300000</v>
      </c>
      <c r="X50" s="14">
        <f>W50/$W$114</f>
        <v>2.9363851311670471E-4</v>
      </c>
      <c r="Y50" s="17">
        <f>SUM($X$2:X50)</f>
        <v>0.10707081539585026</v>
      </c>
      <c r="Z50" s="298"/>
      <c r="AA50" s="300"/>
    </row>
    <row r="51" spans="1:27" x14ac:dyDescent="0.25">
      <c r="A51" s="6" t="s">
        <v>2169</v>
      </c>
      <c r="B51" s="5" t="s">
        <v>1142</v>
      </c>
      <c r="C51" s="5" t="s">
        <v>1169</v>
      </c>
      <c r="D51" s="7">
        <v>3500000</v>
      </c>
      <c r="E51" s="122">
        <f>VLOOKUP($D51,Zusammenführung!$S$7:$AD$118,4,0)</f>
        <v>3000000</v>
      </c>
      <c r="F51" s="123">
        <f>VLOOKUP($D51,Zusammenführung!$S$7:$AD$118,7,0)</f>
        <v>3000000</v>
      </c>
      <c r="G51" s="123">
        <f>VLOOKUP($D51,Zusammenführung!$S$7:$AD$118,10,0)</f>
        <v>3000000</v>
      </c>
      <c r="H51" s="285">
        <f ca="1">VLOOKUP(E51,Zusammenführung!V$7:X$118,3,0)</f>
        <v>8</v>
      </c>
      <c r="I51" s="162">
        <f ca="1">VLOOKUP(F51,Zusammenführung!$Y$7:$AA$118,3,0)</f>
        <v>13</v>
      </c>
      <c r="J51" s="286">
        <f ca="1">VLOOKUP(G51,Zusammenführung!$AB$7:$AD$118,3,0)</f>
        <v>56</v>
      </c>
      <c r="R51" s="4"/>
      <c r="S51" s="26">
        <v>2400000</v>
      </c>
      <c r="T51" s="6">
        <f>COUNTIF(Daten!$D$1:$D$2170,S51)</f>
        <v>15</v>
      </c>
      <c r="U51" s="14">
        <f>T51/$T$114</f>
        <v>6.9156293222683261E-3</v>
      </c>
      <c r="V51" s="25">
        <f>SUM($U$2:U51)</f>
        <v>0.77731673582295957</v>
      </c>
      <c r="W51" s="11">
        <f>S51*T51</f>
        <v>36000000</v>
      </c>
      <c r="X51" s="14">
        <f>W51/$W$114</f>
        <v>4.5960810748701605E-3</v>
      </c>
      <c r="Y51" s="17">
        <f>SUM($X$2:X51)</f>
        <v>0.11166689647072042</v>
      </c>
      <c r="Z51" s="298"/>
      <c r="AA51" s="300"/>
    </row>
    <row r="52" spans="1:27" x14ac:dyDescent="0.25">
      <c r="A52" s="6" t="s">
        <v>2170</v>
      </c>
      <c r="B52" s="5" t="s">
        <v>1144</v>
      </c>
      <c r="C52" s="5" t="s">
        <v>1169</v>
      </c>
      <c r="D52" s="7">
        <v>3500000</v>
      </c>
      <c r="E52" s="122">
        <f>VLOOKUP($D52,Zusammenführung!$S$7:$AD$118,4,0)</f>
        <v>3000000</v>
      </c>
      <c r="F52" s="123">
        <f>VLOOKUP($D52,Zusammenführung!$S$7:$AD$118,7,0)</f>
        <v>3000000</v>
      </c>
      <c r="G52" s="123">
        <f>VLOOKUP($D52,Zusammenführung!$S$7:$AD$118,10,0)</f>
        <v>3000000</v>
      </c>
      <c r="H52" s="285">
        <f ca="1">VLOOKUP(E52,Zusammenführung!V$7:X$118,3,0)</f>
        <v>8</v>
      </c>
      <c r="I52" s="162">
        <f ca="1">VLOOKUP(F52,Zusammenführung!$Y$7:$AA$118,3,0)</f>
        <v>13</v>
      </c>
      <c r="J52" s="286">
        <f ca="1">VLOOKUP(G52,Zusammenführung!$AB$7:$AD$118,3,0)</f>
        <v>56</v>
      </c>
      <c r="R52" s="4"/>
      <c r="S52" s="26">
        <v>2500000</v>
      </c>
      <c r="T52" s="6">
        <f>COUNTIF(Daten!$D$1:$D$2170,S52)</f>
        <v>29</v>
      </c>
      <c r="U52" s="14">
        <f>T52/$T$114</f>
        <v>1.3370216689718764E-2</v>
      </c>
      <c r="V52" s="25">
        <f>SUM($U$2:U52)</f>
        <v>0.79068695251267829</v>
      </c>
      <c r="W52" s="11">
        <f>S52*T52</f>
        <v>72500000</v>
      </c>
      <c r="X52" s="14">
        <f>W52/$W$114</f>
        <v>9.2559966091135173E-3</v>
      </c>
      <c r="Y52" s="17">
        <f>SUM($X$2:X52)</f>
        <v>0.12092289307983393</v>
      </c>
      <c r="Z52" s="298"/>
      <c r="AA52" s="300"/>
    </row>
    <row r="53" spans="1:27" x14ac:dyDescent="0.25">
      <c r="A53" s="6" t="s">
        <v>2171</v>
      </c>
      <c r="B53" s="5" t="s">
        <v>1145</v>
      </c>
      <c r="C53" s="5" t="s">
        <v>1169</v>
      </c>
      <c r="D53" s="7">
        <v>3500000</v>
      </c>
      <c r="E53" s="122">
        <f>VLOOKUP($D53,Zusammenführung!$S$7:$AD$118,4,0)</f>
        <v>3000000</v>
      </c>
      <c r="F53" s="123">
        <f>VLOOKUP($D53,Zusammenführung!$S$7:$AD$118,7,0)</f>
        <v>3000000</v>
      </c>
      <c r="G53" s="123">
        <f>VLOOKUP($D53,Zusammenführung!$S$7:$AD$118,10,0)</f>
        <v>3000000</v>
      </c>
      <c r="H53" s="285">
        <f ca="1">VLOOKUP(E53,Zusammenführung!V$7:X$118,3,0)</f>
        <v>8</v>
      </c>
      <c r="I53" s="162">
        <f ca="1">VLOOKUP(F53,Zusammenführung!$Y$7:$AA$118,3,0)</f>
        <v>13</v>
      </c>
      <c r="J53" s="286">
        <f ca="1">VLOOKUP(G53,Zusammenführung!$AB$7:$AD$118,3,0)</f>
        <v>56</v>
      </c>
      <c r="R53" s="4"/>
      <c r="S53" s="26">
        <v>2700000</v>
      </c>
      <c r="T53" s="6">
        <f>COUNTIF(Daten!$D$1:$D$2170,S53)</f>
        <v>2</v>
      </c>
      <c r="U53" s="14">
        <f>T53/$T$114</f>
        <v>9.2208390963577683E-4</v>
      </c>
      <c r="V53" s="25">
        <f>SUM($U$2:U53)</f>
        <v>0.79160903642231406</v>
      </c>
      <c r="W53" s="11">
        <f>S53*T53</f>
        <v>5400000</v>
      </c>
      <c r="X53" s="14">
        <f>W53/$W$114</f>
        <v>6.8941216123052408E-4</v>
      </c>
      <c r="Y53" s="17">
        <f>SUM($X$2:X53)</f>
        <v>0.12161230524106446</v>
      </c>
      <c r="Z53" s="298"/>
      <c r="AA53" s="300"/>
    </row>
    <row r="54" spans="1:27" x14ac:dyDescent="0.25">
      <c r="A54" s="6" t="s">
        <v>2172</v>
      </c>
      <c r="B54" s="5" t="s">
        <v>1146</v>
      </c>
      <c r="C54" s="5" t="s">
        <v>1169</v>
      </c>
      <c r="D54" s="7">
        <v>3200000</v>
      </c>
      <c r="E54" s="122">
        <f>VLOOKUP($D54,Zusammenführung!$S$7:$AD$118,4,0)</f>
        <v>3000000</v>
      </c>
      <c r="F54" s="123">
        <f>VLOOKUP($D54,Zusammenführung!$S$7:$AD$118,7,0)</f>
        <v>3000000</v>
      </c>
      <c r="G54" s="123">
        <f>VLOOKUP($D54,Zusammenführung!$S$7:$AD$118,10,0)</f>
        <v>3000000</v>
      </c>
      <c r="H54" s="285">
        <f ca="1">VLOOKUP(E54,Zusammenführung!V$7:X$118,3,0)</f>
        <v>8</v>
      </c>
      <c r="I54" s="162">
        <f ca="1">VLOOKUP(F54,Zusammenführung!$Y$7:$AA$118,3,0)</f>
        <v>13</v>
      </c>
      <c r="J54" s="286">
        <f ca="1">VLOOKUP(G54,Zusammenführung!$AB$7:$AD$118,3,0)</f>
        <v>56</v>
      </c>
      <c r="R54" s="2"/>
      <c r="S54" s="26">
        <v>2800000</v>
      </c>
      <c r="T54" s="6">
        <f>COUNTIF(Daten!$D$1:$D$2170,S54)</f>
        <v>9</v>
      </c>
      <c r="U54" s="14">
        <f>T54/$T$114</f>
        <v>4.1493775933609959E-3</v>
      </c>
      <c r="V54" s="25">
        <f>SUM($U$2:U54)</f>
        <v>0.79575841401567504</v>
      </c>
      <c r="W54" s="11">
        <f>S54*T54</f>
        <v>25200000</v>
      </c>
      <c r="X54" s="14">
        <f>W54/$W$114</f>
        <v>3.2172567524091124E-3</v>
      </c>
      <c r="Y54" s="17">
        <f>SUM($X$2:X54)</f>
        <v>0.12482956199347357</v>
      </c>
      <c r="Z54" s="298"/>
      <c r="AA54" s="300"/>
    </row>
    <row r="55" spans="1:27" x14ac:dyDescent="0.25">
      <c r="A55" s="6" t="s">
        <v>2173</v>
      </c>
      <c r="B55" s="5" t="s">
        <v>1149</v>
      </c>
      <c r="C55" s="5" t="s">
        <v>1169</v>
      </c>
      <c r="D55" s="7">
        <v>3000000</v>
      </c>
      <c r="E55" s="122">
        <f>VLOOKUP($D55,Zusammenführung!$S$7:$AD$118,4,0)</f>
        <v>3000000</v>
      </c>
      <c r="F55" s="123">
        <f>VLOOKUP($D55,Zusammenführung!$S$7:$AD$118,7,0)</f>
        <v>3000000</v>
      </c>
      <c r="G55" s="123">
        <f>VLOOKUP($D55,Zusammenführung!$S$7:$AD$118,10,0)</f>
        <v>3000000</v>
      </c>
      <c r="H55" s="285">
        <f ca="1">VLOOKUP(E55,Zusammenführung!V$7:X$118,3,0)</f>
        <v>8</v>
      </c>
      <c r="I55" s="162">
        <f ca="1">VLOOKUP(F55,Zusammenführung!$Y$7:$AA$118,3,0)</f>
        <v>13</v>
      </c>
      <c r="J55" s="286">
        <f ca="1">VLOOKUP(G55,Zusammenführung!$AB$7:$AD$118,3,0)</f>
        <v>56</v>
      </c>
      <c r="R55" s="2"/>
      <c r="S55" s="26">
        <v>3000000</v>
      </c>
      <c r="T55" s="6">
        <f>COUNTIF(Daten!$D$1:$D$2170,S55)</f>
        <v>28</v>
      </c>
      <c r="U55" s="14">
        <f>T55/$T$114</f>
        <v>1.2909174734900875E-2</v>
      </c>
      <c r="V55" s="25">
        <f>SUM($U$2:U55)</f>
        <v>0.80866758875057587</v>
      </c>
      <c r="W55" s="11">
        <f>S55*T55</f>
        <v>84000000</v>
      </c>
      <c r="X55" s="14">
        <f>W55/$W$114</f>
        <v>1.0724189174697042E-2</v>
      </c>
      <c r="Y55" s="17">
        <f>SUM($X$2:X55)</f>
        <v>0.13555375116817062</v>
      </c>
      <c r="Z55" s="298"/>
      <c r="AA55" s="300"/>
    </row>
    <row r="56" spans="1:27" x14ac:dyDescent="0.25">
      <c r="A56" s="6" t="s">
        <v>2174</v>
      </c>
      <c r="B56" s="5" t="s">
        <v>1147</v>
      </c>
      <c r="C56" s="5" t="s">
        <v>1169</v>
      </c>
      <c r="D56" s="7">
        <v>3000000</v>
      </c>
      <c r="E56" s="122">
        <f>VLOOKUP($D56,Zusammenführung!$S$7:$AD$118,4,0)</f>
        <v>3000000</v>
      </c>
      <c r="F56" s="123">
        <f>VLOOKUP($D56,Zusammenführung!$S$7:$AD$118,7,0)</f>
        <v>3000000</v>
      </c>
      <c r="G56" s="123">
        <f>VLOOKUP($D56,Zusammenführung!$S$7:$AD$118,10,0)</f>
        <v>3000000</v>
      </c>
      <c r="H56" s="285">
        <f ca="1">VLOOKUP(E56,Zusammenführung!V$7:X$118,3,0)</f>
        <v>8</v>
      </c>
      <c r="I56" s="162">
        <f ca="1">VLOOKUP(F56,Zusammenführung!$Y$7:$AA$118,3,0)</f>
        <v>13</v>
      </c>
      <c r="J56" s="286">
        <f ca="1">VLOOKUP(G56,Zusammenführung!$AB$7:$AD$118,3,0)</f>
        <v>56</v>
      </c>
      <c r="S56" s="26">
        <v>3200000</v>
      </c>
      <c r="T56" s="6">
        <f>COUNTIF(Daten!$D$1:$D$2170,S56)</f>
        <v>6</v>
      </c>
      <c r="U56" s="14">
        <f>T56/$T$114</f>
        <v>2.7662517289073307E-3</v>
      </c>
      <c r="V56" s="25">
        <f>SUM($U$2:U56)</f>
        <v>0.81143384047948319</v>
      </c>
      <c r="W56" s="11">
        <f>S56*T56</f>
        <v>19200000</v>
      </c>
      <c r="X56" s="14">
        <f>W56/$W$114</f>
        <v>2.4512432399307524E-3</v>
      </c>
      <c r="Y56" s="17">
        <f>SUM($X$2:X56)</f>
        <v>0.13800499440810138</v>
      </c>
      <c r="Z56" s="298"/>
      <c r="AA56" s="300"/>
    </row>
    <row r="57" spans="1:27" x14ac:dyDescent="0.25">
      <c r="A57" s="6" t="s">
        <v>2175</v>
      </c>
      <c r="B57" s="5" t="s">
        <v>1148</v>
      </c>
      <c r="C57" s="5" t="s">
        <v>1169</v>
      </c>
      <c r="D57" s="7">
        <v>3000000</v>
      </c>
      <c r="E57" s="122">
        <f>VLOOKUP($D57,Zusammenführung!$S$7:$AD$118,4,0)</f>
        <v>3000000</v>
      </c>
      <c r="F57" s="123">
        <f>VLOOKUP($D57,Zusammenführung!$S$7:$AD$118,7,0)</f>
        <v>3000000</v>
      </c>
      <c r="G57" s="123">
        <f>VLOOKUP($D57,Zusammenführung!$S$7:$AD$118,10,0)</f>
        <v>3000000</v>
      </c>
      <c r="H57" s="285">
        <f ca="1">VLOOKUP(E57,Zusammenführung!V$7:X$118,3,0)</f>
        <v>8</v>
      </c>
      <c r="I57" s="162">
        <f ca="1">VLOOKUP(F57,Zusammenführung!$Y$7:$AA$118,3,0)</f>
        <v>13</v>
      </c>
      <c r="J57" s="286">
        <f ca="1">VLOOKUP(G57,Zusammenführung!$AB$7:$AD$118,3,0)</f>
        <v>56</v>
      </c>
      <c r="S57" s="26">
        <v>3500000</v>
      </c>
      <c r="T57" s="6">
        <f>COUNTIF(Daten!$D$1:$D$2170,S57)</f>
        <v>29</v>
      </c>
      <c r="U57" s="14">
        <f>T57/$T$114</f>
        <v>1.3370216689718764E-2</v>
      </c>
      <c r="V57" s="25">
        <f>SUM($U$2:U57)</f>
        <v>0.82480405716920191</v>
      </c>
      <c r="W57" s="11">
        <f>S57*T57</f>
        <v>101500000</v>
      </c>
      <c r="X57" s="14">
        <f>W57/$W$114</f>
        <v>1.2958395252758926E-2</v>
      </c>
      <c r="Y57" s="17">
        <f>SUM($X$2:X57)</f>
        <v>0.15096338966086031</v>
      </c>
      <c r="Z57" s="298"/>
      <c r="AA57" s="300"/>
    </row>
    <row r="58" spans="1:27" x14ac:dyDescent="0.25">
      <c r="A58" s="6" t="s">
        <v>2176</v>
      </c>
      <c r="B58" s="5" t="s">
        <v>1150</v>
      </c>
      <c r="C58" s="5" t="s">
        <v>1169</v>
      </c>
      <c r="D58" s="7">
        <v>2800000</v>
      </c>
      <c r="E58" s="122">
        <f>VLOOKUP($D58,Zusammenführung!$S$7:$AD$118,4,0)</f>
        <v>3000000</v>
      </c>
      <c r="F58" s="123">
        <f>VLOOKUP($D58,Zusammenführung!$S$7:$AD$118,7,0)</f>
        <v>3000000</v>
      </c>
      <c r="G58" s="123">
        <f>VLOOKUP($D58,Zusammenführung!$S$7:$AD$118,10,0)</f>
        <v>2822222.222222222</v>
      </c>
      <c r="H58" s="285">
        <f ca="1">VLOOKUP(E58,Zusammenführung!V$7:X$118,3,0)</f>
        <v>8</v>
      </c>
      <c r="I58" s="162">
        <f ca="1">VLOOKUP(F58,Zusammenführung!$Y$7:$AA$118,3,0)</f>
        <v>13</v>
      </c>
      <c r="J58" s="286">
        <f ca="1">VLOOKUP(G58,Zusammenführung!$AB$7:$AD$118,3,0)</f>
        <v>55</v>
      </c>
      <c r="S58" s="26">
        <v>3700000</v>
      </c>
      <c r="T58" s="6">
        <f>COUNTIF(Daten!$D$1:$D$2170,S58)</f>
        <v>2</v>
      </c>
      <c r="U58" s="14">
        <f>T58/$T$114</f>
        <v>9.2208390963577683E-4</v>
      </c>
      <c r="V58" s="25">
        <f>SUM($U$2:U58)</f>
        <v>0.82572614107883768</v>
      </c>
      <c r="W58" s="11">
        <f>S58*T58</f>
        <v>7400000</v>
      </c>
      <c r="X58" s="14">
        <f>W58/$W$114</f>
        <v>9.447499987233108E-4</v>
      </c>
      <c r="Y58" s="17">
        <f>SUM($X$2:X58)</f>
        <v>0.15190813965958364</v>
      </c>
      <c r="Z58" s="298"/>
      <c r="AA58" s="300"/>
    </row>
    <row r="59" spans="1:27" x14ac:dyDescent="0.25">
      <c r="A59" s="6" t="s">
        <v>2177</v>
      </c>
      <c r="B59" s="5" t="s">
        <v>1151</v>
      </c>
      <c r="C59" s="5" t="s">
        <v>1169</v>
      </c>
      <c r="D59" s="7">
        <v>2500000</v>
      </c>
      <c r="E59" s="122">
        <f>VLOOKUP($D59,Zusammenführung!$S$7:$AD$118,4,0)</f>
        <v>3000000</v>
      </c>
      <c r="F59" s="123">
        <f>VLOOKUP($D59,Zusammenführung!$S$7:$AD$118,7,0)</f>
        <v>2000000</v>
      </c>
      <c r="G59" s="123">
        <f>VLOOKUP($D59,Zusammenführung!$S$7:$AD$118,10,0)</f>
        <v>2476190.4761904762</v>
      </c>
      <c r="H59" s="285">
        <f ca="1">VLOOKUP(E59,Zusammenführung!V$7:X$118,3,0)</f>
        <v>8</v>
      </c>
      <c r="I59" s="162">
        <f ca="1">VLOOKUP(F59,Zusammenführung!$Y$7:$AA$118,3,0)</f>
        <v>12</v>
      </c>
      <c r="J59" s="286">
        <f ca="1">VLOOKUP(G59,Zusammenführung!$AB$7:$AD$118,3,0)</f>
        <v>53</v>
      </c>
      <c r="S59" s="26">
        <v>4000000</v>
      </c>
      <c r="T59" s="6">
        <f>COUNTIF(Daten!$D$1:$D$2170,S59)</f>
        <v>39</v>
      </c>
      <c r="U59" s="14">
        <f>T59/$T$114</f>
        <v>1.7980636237897647E-2</v>
      </c>
      <c r="V59" s="25">
        <f>SUM($U$2:U59)</f>
        <v>0.84370677731673538</v>
      </c>
      <c r="W59" s="11">
        <f>S59*T59</f>
        <v>156000000</v>
      </c>
      <c r="X59" s="14">
        <f>W59/$W$114</f>
        <v>1.9916351324437365E-2</v>
      </c>
      <c r="Y59" s="17">
        <f>SUM($X$2:X59)</f>
        <v>0.171824490984021</v>
      </c>
      <c r="Z59" s="298"/>
      <c r="AA59" s="300"/>
    </row>
    <row r="60" spans="1:27" x14ac:dyDescent="0.25">
      <c r="A60" s="6" t="s">
        <v>2178</v>
      </c>
      <c r="B60" s="5" t="s">
        <v>1154</v>
      </c>
      <c r="C60" s="5" t="s">
        <v>1169</v>
      </c>
      <c r="D60" s="7">
        <v>2000000</v>
      </c>
      <c r="E60" s="122">
        <f>VLOOKUP($D60,Zusammenführung!$S$7:$AD$118,4,0)</f>
        <v>1500000</v>
      </c>
      <c r="F60" s="123">
        <f>VLOOKUP($D60,Zusammenführung!$S$7:$AD$118,7,0)</f>
        <v>2000000</v>
      </c>
      <c r="G60" s="123">
        <f>VLOOKUP($D60,Zusammenführung!$S$7:$AD$118,10,0)</f>
        <v>1980952.3809523808</v>
      </c>
      <c r="H60" s="285">
        <f ca="1">VLOOKUP(E60,Zusammenführung!V$7:X$118,3,0)</f>
        <v>7</v>
      </c>
      <c r="I60" s="162">
        <f ca="1">VLOOKUP(F60,Zusammenführung!$Y$7:$AA$118,3,0)</f>
        <v>12</v>
      </c>
      <c r="J60" s="286">
        <f ca="1">VLOOKUP(G60,Zusammenführung!$AB$7:$AD$118,3,0)</f>
        <v>50</v>
      </c>
      <c r="S60" s="26">
        <v>4500000</v>
      </c>
      <c r="T60" s="6">
        <f>COUNTIF(Daten!$D$1:$D$2170,S60)</f>
        <v>10</v>
      </c>
      <c r="U60" s="14">
        <f>T60/$T$114</f>
        <v>4.6104195481788844E-3</v>
      </c>
      <c r="V60" s="25">
        <f>SUM($U$2:U60)</f>
        <v>0.84831719686491425</v>
      </c>
      <c r="W60" s="11">
        <f>S60*T60</f>
        <v>45000000</v>
      </c>
      <c r="X60" s="14">
        <f>W60/$W$114</f>
        <v>5.7451013435877007E-3</v>
      </c>
      <c r="Y60" s="17">
        <f>SUM($X$2:X60)</f>
        <v>0.17756959232760869</v>
      </c>
      <c r="Z60" s="298"/>
      <c r="AA60" s="300"/>
    </row>
    <row r="61" spans="1:27" x14ac:dyDescent="0.25">
      <c r="A61" s="6" t="s">
        <v>2179</v>
      </c>
      <c r="B61" s="5" t="s">
        <v>1153</v>
      </c>
      <c r="C61" s="5" t="s">
        <v>1169</v>
      </c>
      <c r="D61" s="7">
        <v>2000000</v>
      </c>
      <c r="E61" s="122">
        <f>VLOOKUP($D61,Zusammenführung!$S$7:$AD$118,4,0)</f>
        <v>1500000</v>
      </c>
      <c r="F61" s="123">
        <f>VLOOKUP($D61,Zusammenführung!$S$7:$AD$118,7,0)</f>
        <v>2000000</v>
      </c>
      <c r="G61" s="123">
        <f>VLOOKUP($D61,Zusammenführung!$S$7:$AD$118,10,0)</f>
        <v>1980952.3809523808</v>
      </c>
      <c r="H61" s="285">
        <f ca="1">VLOOKUP(E61,Zusammenführung!V$7:X$118,3,0)</f>
        <v>7</v>
      </c>
      <c r="I61" s="162">
        <f ca="1">VLOOKUP(F61,Zusammenführung!$Y$7:$AA$118,3,0)</f>
        <v>12</v>
      </c>
      <c r="J61" s="286">
        <f ca="1">VLOOKUP(G61,Zusammenführung!$AB$7:$AD$118,3,0)</f>
        <v>50</v>
      </c>
      <c r="S61" s="26">
        <v>4800000</v>
      </c>
      <c r="T61" s="6">
        <f>COUNTIF(Daten!$D$1:$D$2170,S61)</f>
        <v>3</v>
      </c>
      <c r="U61" s="14">
        <f>T61/$T$114</f>
        <v>1.3831258644536654E-3</v>
      </c>
      <c r="V61" s="25">
        <f>SUM($U$2:U61)</f>
        <v>0.84970032272936791</v>
      </c>
      <c r="W61" s="11">
        <f>S61*T61</f>
        <v>14400000</v>
      </c>
      <c r="X61" s="14">
        <f>W61/$W$114</f>
        <v>1.8384324299480642E-3</v>
      </c>
      <c r="Y61" s="17">
        <f>SUM($X$2:X61)</f>
        <v>0.17940802475755674</v>
      </c>
      <c r="Z61" s="298"/>
      <c r="AA61" s="300"/>
    </row>
    <row r="62" spans="1:27" x14ac:dyDescent="0.25">
      <c r="A62" s="6" t="s">
        <v>2180</v>
      </c>
      <c r="B62" s="5" t="s">
        <v>1155</v>
      </c>
      <c r="C62" s="5" t="s">
        <v>1169</v>
      </c>
      <c r="D62" s="7">
        <v>2000000</v>
      </c>
      <c r="E62" s="122">
        <f>VLOOKUP($D62,Zusammenführung!$S$7:$AD$118,4,0)</f>
        <v>1500000</v>
      </c>
      <c r="F62" s="123">
        <f>VLOOKUP($D62,Zusammenführung!$S$7:$AD$118,7,0)</f>
        <v>2000000</v>
      </c>
      <c r="G62" s="123">
        <f>VLOOKUP($D62,Zusammenführung!$S$7:$AD$118,10,0)</f>
        <v>1980952.3809523808</v>
      </c>
      <c r="H62" s="285">
        <f ca="1">VLOOKUP(E62,Zusammenführung!V$7:X$118,3,0)</f>
        <v>7</v>
      </c>
      <c r="I62" s="162">
        <f ca="1">VLOOKUP(F62,Zusammenführung!$Y$7:$AA$118,3,0)</f>
        <v>12</v>
      </c>
      <c r="J62" s="286">
        <f ca="1">VLOOKUP(G62,Zusammenführung!$AB$7:$AD$118,3,0)</f>
        <v>50</v>
      </c>
      <c r="S62" s="26">
        <v>5000000</v>
      </c>
      <c r="T62" s="6">
        <f>COUNTIF(Daten!$D$1:$D$2170,S62)</f>
        <v>25</v>
      </c>
      <c r="U62" s="14">
        <f>T62/$T$114</f>
        <v>1.1526048870447211E-2</v>
      </c>
      <c r="V62" s="25">
        <f>SUM($U$2:U62)</f>
        <v>0.86122637159981508</v>
      </c>
      <c r="W62" s="11">
        <f>S62*T62</f>
        <v>125000000</v>
      </c>
      <c r="X62" s="14">
        <f>W62/$W$114</f>
        <v>1.595861484329917E-2</v>
      </c>
      <c r="Y62" s="17">
        <f>SUM($X$2:X62)</f>
        <v>0.1953666396008559</v>
      </c>
      <c r="Z62" s="298"/>
      <c r="AA62" s="300"/>
    </row>
    <row r="63" spans="1:27" x14ac:dyDescent="0.25">
      <c r="A63" s="6" t="s">
        <v>2181</v>
      </c>
      <c r="B63" s="5" t="s">
        <v>1152</v>
      </c>
      <c r="C63" s="5" t="s">
        <v>1169</v>
      </c>
      <c r="D63" s="7">
        <v>2000000</v>
      </c>
      <c r="E63" s="122">
        <f>VLOOKUP($D63,Zusammenführung!$S$7:$AD$118,4,0)</f>
        <v>1500000</v>
      </c>
      <c r="F63" s="123">
        <f>VLOOKUP($D63,Zusammenführung!$S$7:$AD$118,7,0)</f>
        <v>2000000</v>
      </c>
      <c r="G63" s="123">
        <f>VLOOKUP($D63,Zusammenführung!$S$7:$AD$118,10,0)</f>
        <v>1980952.3809523808</v>
      </c>
      <c r="H63" s="285">
        <f ca="1">VLOOKUP(E63,Zusammenführung!V$7:X$118,3,0)</f>
        <v>7</v>
      </c>
      <c r="I63" s="162">
        <f ca="1">VLOOKUP(F63,Zusammenführung!$Y$7:$AA$118,3,0)</f>
        <v>12</v>
      </c>
      <c r="J63" s="286">
        <f ca="1">VLOOKUP(G63,Zusammenführung!$AB$7:$AD$118,3,0)</f>
        <v>50</v>
      </c>
      <c r="S63" s="26">
        <v>5500000</v>
      </c>
      <c r="T63" s="6">
        <f>COUNTIF(Daten!$D$1:$D$2170,S63)</f>
        <v>11</v>
      </c>
      <c r="U63" s="14">
        <f>T63/$T$114</f>
        <v>5.0714615029967729E-3</v>
      </c>
      <c r="V63" s="25">
        <f>SUM($U$2:U63)</f>
        <v>0.86629783310281183</v>
      </c>
      <c r="W63" s="11">
        <f>S63*T63</f>
        <v>60500000</v>
      </c>
      <c r="X63" s="14">
        <f>W63/$W$114</f>
        <v>7.7239695841567983E-3</v>
      </c>
      <c r="Y63" s="17">
        <f>SUM($X$2:X63)</f>
        <v>0.2030906091850127</v>
      </c>
      <c r="Z63" s="298"/>
      <c r="AA63" s="300"/>
    </row>
    <row r="64" spans="1:27" x14ac:dyDescent="0.25">
      <c r="A64" s="6" t="s">
        <v>2182</v>
      </c>
      <c r="B64" s="5" t="s">
        <v>1157</v>
      </c>
      <c r="C64" s="5" t="s">
        <v>1169</v>
      </c>
      <c r="D64" s="7">
        <v>1600000</v>
      </c>
      <c r="E64" s="122">
        <f>VLOOKUP($D64,Zusammenführung!$S$7:$AD$118,4,0)</f>
        <v>1500000</v>
      </c>
      <c r="F64" s="123">
        <f>VLOOKUP($D64,Zusammenführung!$S$7:$AD$118,7,0)</f>
        <v>1500000</v>
      </c>
      <c r="G64" s="123">
        <f>VLOOKUP($D64,Zusammenführung!$S$7:$AD$118,10,0)</f>
        <v>1666666.6666666665</v>
      </c>
      <c r="H64" s="285">
        <f ca="1">VLOOKUP(E64,Zusammenführung!V$7:X$118,3,0)</f>
        <v>7</v>
      </c>
      <c r="I64" s="162">
        <f ca="1">VLOOKUP(F64,Zusammenführung!$Y$7:$AA$118,3,0)</f>
        <v>11</v>
      </c>
      <c r="J64" s="286">
        <f ca="1">VLOOKUP(G64,Zusammenführung!$AB$7:$AD$118,3,0)</f>
        <v>48</v>
      </c>
      <c r="S64" s="26">
        <v>6000000</v>
      </c>
      <c r="T64" s="6">
        <f>COUNTIF(Daten!$D$1:$D$2170,S64)</f>
        <v>15</v>
      </c>
      <c r="U64" s="14">
        <f>T64/$T$114</f>
        <v>6.9156293222683261E-3</v>
      </c>
      <c r="V64" s="25">
        <f>SUM($U$2:U64)</f>
        <v>0.87321346242508013</v>
      </c>
      <c r="W64" s="11">
        <f>S64*T64</f>
        <v>90000000</v>
      </c>
      <c r="X64" s="14">
        <f>W64/$W$114</f>
        <v>1.1490202687175401E-2</v>
      </c>
      <c r="Y64" s="17">
        <f>SUM($X$2:X64)</f>
        <v>0.21458081187218811</v>
      </c>
      <c r="Z64" s="298"/>
      <c r="AA64" s="300"/>
    </row>
    <row r="65" spans="1:27" x14ac:dyDescent="0.25">
      <c r="A65" s="6" t="s">
        <v>2183</v>
      </c>
      <c r="B65" s="5" t="s">
        <v>1156</v>
      </c>
      <c r="C65" s="5" t="s">
        <v>1169</v>
      </c>
      <c r="D65" s="7">
        <v>1600000</v>
      </c>
      <c r="E65" s="122">
        <f>VLOOKUP($D65,Zusammenführung!$S$7:$AD$118,4,0)</f>
        <v>1500000</v>
      </c>
      <c r="F65" s="123">
        <f>VLOOKUP($D65,Zusammenführung!$S$7:$AD$118,7,0)</f>
        <v>1500000</v>
      </c>
      <c r="G65" s="123">
        <f>VLOOKUP($D65,Zusammenführung!$S$7:$AD$118,10,0)</f>
        <v>1666666.6666666665</v>
      </c>
      <c r="H65" s="285">
        <f ca="1">VLOOKUP(E65,Zusammenführung!V$7:X$118,3,0)</f>
        <v>7</v>
      </c>
      <c r="I65" s="162">
        <f ca="1">VLOOKUP(F65,Zusammenführung!$Y$7:$AA$118,3,0)</f>
        <v>11</v>
      </c>
      <c r="J65" s="286">
        <f ca="1">VLOOKUP(G65,Zusammenführung!$AB$7:$AD$118,3,0)</f>
        <v>48</v>
      </c>
      <c r="S65" s="26">
        <v>6500000</v>
      </c>
      <c r="T65" s="6">
        <f>COUNTIF(Daten!$D$1:$D$2170,S65)</f>
        <v>18</v>
      </c>
      <c r="U65" s="14">
        <f>T65/$T$114</f>
        <v>8.2987551867219917E-3</v>
      </c>
      <c r="V65" s="25">
        <f>SUM($U$2:U65)</f>
        <v>0.8815122176118021</v>
      </c>
      <c r="W65" s="11">
        <f>S65*T65</f>
        <v>117000000</v>
      </c>
      <c r="X65" s="14">
        <f>W65/$W$114</f>
        <v>1.4937263493328022E-2</v>
      </c>
      <c r="Y65" s="17">
        <f>SUM($X$2:X65)</f>
        <v>0.22951807536551613</v>
      </c>
      <c r="Z65" s="298"/>
      <c r="AA65" s="300"/>
    </row>
    <row r="66" spans="1:27" x14ac:dyDescent="0.25">
      <c r="A66" s="6" t="s">
        <v>2184</v>
      </c>
      <c r="B66" s="5" t="s">
        <v>1158</v>
      </c>
      <c r="C66" s="5" t="s">
        <v>1169</v>
      </c>
      <c r="D66" s="7">
        <v>1500000</v>
      </c>
      <c r="E66" s="122">
        <f>VLOOKUP($D66,Zusammenführung!$S$7:$AD$118,4,0)</f>
        <v>1500000</v>
      </c>
      <c r="F66" s="123">
        <f>VLOOKUP($D66,Zusammenführung!$S$7:$AD$118,7,0)</f>
        <v>1500000</v>
      </c>
      <c r="G66" s="123">
        <f>VLOOKUP($D66,Zusammenführung!$S$7:$AD$118,10,0)</f>
        <v>1514285.7142857141</v>
      </c>
      <c r="H66" s="285">
        <f ca="1">VLOOKUP(E66,Zusammenführung!V$7:X$118,3,0)</f>
        <v>7</v>
      </c>
      <c r="I66" s="162">
        <f ca="1">VLOOKUP(F66,Zusammenführung!$Y$7:$AA$118,3,0)</f>
        <v>11</v>
      </c>
      <c r="J66" s="286">
        <f ca="1">VLOOKUP(G66,Zusammenführung!$AB$7:$AD$118,3,0)</f>
        <v>47</v>
      </c>
      <c r="S66" s="26">
        <v>7000000</v>
      </c>
      <c r="T66" s="6">
        <f>COUNTIF(Daten!$D$1:$D$2170,S66)</f>
        <v>17</v>
      </c>
      <c r="U66" s="14">
        <f>T66/$T$114</f>
        <v>7.8377132319041032E-3</v>
      </c>
      <c r="V66" s="25">
        <f>SUM($U$2:U66)</f>
        <v>0.88934993084370617</v>
      </c>
      <c r="W66" s="11">
        <f>S66*T66</f>
        <v>119000000</v>
      </c>
      <c r="X66" s="14">
        <f>W66/$W$114</f>
        <v>1.5192601330820808E-2</v>
      </c>
      <c r="Y66" s="17">
        <f>SUM($X$2:X66)</f>
        <v>0.24471067669633695</v>
      </c>
      <c r="Z66" s="298"/>
      <c r="AA66" s="300"/>
    </row>
    <row r="67" spans="1:27" x14ac:dyDescent="0.25">
      <c r="A67" s="6" t="s">
        <v>2185</v>
      </c>
      <c r="B67" s="5" t="s">
        <v>1159</v>
      </c>
      <c r="C67" s="5" t="s">
        <v>1169</v>
      </c>
      <c r="D67" s="7">
        <v>1500000</v>
      </c>
      <c r="E67" s="122">
        <f>VLOOKUP($D67,Zusammenführung!$S$7:$AD$118,4,0)</f>
        <v>1500000</v>
      </c>
      <c r="F67" s="123">
        <f>VLOOKUP($D67,Zusammenführung!$S$7:$AD$118,7,0)</f>
        <v>1500000</v>
      </c>
      <c r="G67" s="123">
        <f>VLOOKUP($D67,Zusammenführung!$S$7:$AD$118,10,0)</f>
        <v>1514285.7142857141</v>
      </c>
      <c r="H67" s="285">
        <f ca="1">VLOOKUP(E67,Zusammenführung!V$7:X$118,3,0)</f>
        <v>7</v>
      </c>
      <c r="I67" s="162">
        <f ca="1">VLOOKUP(F67,Zusammenführung!$Y$7:$AA$118,3,0)</f>
        <v>11</v>
      </c>
      <c r="J67" s="286">
        <f ca="1">VLOOKUP(G67,Zusammenführung!$AB$7:$AD$118,3,0)</f>
        <v>47</v>
      </c>
      <c r="S67" s="26">
        <v>7500000</v>
      </c>
      <c r="T67" s="6">
        <f>COUNTIF(Daten!$D$1:$D$2170,S67)</f>
        <v>5</v>
      </c>
      <c r="U67" s="14">
        <f>T67/$T$114</f>
        <v>2.3052097740894422E-3</v>
      </c>
      <c r="V67" s="25">
        <f>SUM($U$2:U67)</f>
        <v>0.89165514061779561</v>
      </c>
      <c r="W67" s="11">
        <f>S67*T67</f>
        <v>37500000</v>
      </c>
      <c r="X67" s="14">
        <f>W67/$W$114</f>
        <v>4.7875844529897509E-3</v>
      </c>
      <c r="Y67" s="17">
        <f>SUM($X$2:X67)</f>
        <v>0.24949826114932669</v>
      </c>
      <c r="Z67" s="298"/>
      <c r="AA67" s="300"/>
    </row>
    <row r="68" spans="1:27" x14ac:dyDescent="0.25">
      <c r="A68" s="6" t="s">
        <v>2186</v>
      </c>
      <c r="B68" s="5" t="s">
        <v>1160</v>
      </c>
      <c r="C68" s="5" t="s">
        <v>1169</v>
      </c>
      <c r="D68" s="7">
        <v>1200000</v>
      </c>
      <c r="E68" s="122">
        <f>VLOOKUP($D68,Zusammenführung!$S$7:$AD$118,4,0)</f>
        <v>1500000</v>
      </c>
      <c r="F68" s="123">
        <f>VLOOKUP($D68,Zusammenführung!$S$7:$AD$118,7,0)</f>
        <v>1000000</v>
      </c>
      <c r="G68" s="123">
        <f>VLOOKUP($D68,Zusammenführung!$S$7:$AD$118,10,0)</f>
        <v>1219047.6190476189</v>
      </c>
      <c r="H68" s="285">
        <f ca="1">VLOOKUP(E68,Zusammenführung!V$7:X$118,3,0)</f>
        <v>7</v>
      </c>
      <c r="I68" s="162">
        <f ca="1">VLOOKUP(F68,Zusammenführung!$Y$7:$AA$118,3,0)</f>
        <v>10</v>
      </c>
      <c r="J68" s="286">
        <f ca="1">VLOOKUP(G68,Zusammenführung!$AB$7:$AD$118,3,0)</f>
        <v>45</v>
      </c>
      <c r="S68" s="26">
        <v>8000000</v>
      </c>
      <c r="T68" s="6">
        <f>COUNTIF(Daten!$D$1:$D$2170,S68)</f>
        <v>21</v>
      </c>
      <c r="U68" s="14">
        <f>T68/$T$114</f>
        <v>9.6818810511756573E-3</v>
      </c>
      <c r="V68" s="25">
        <f>SUM($U$2:U68)</f>
        <v>0.90133702166897123</v>
      </c>
      <c r="W68" s="11">
        <f>S68*T68</f>
        <v>168000000</v>
      </c>
      <c r="X68" s="14">
        <f>W68/$W$114</f>
        <v>2.1448378349394084E-2</v>
      </c>
      <c r="Y68" s="17">
        <f>SUM($X$2:X68)</f>
        <v>0.27094663949872078</v>
      </c>
      <c r="Z68" s="298"/>
      <c r="AA68" s="300"/>
    </row>
    <row r="69" spans="1:27" x14ac:dyDescent="0.25">
      <c r="A69" s="6" t="s">
        <v>2187</v>
      </c>
      <c r="B69" s="5" t="s">
        <v>1161</v>
      </c>
      <c r="C69" s="5" t="s">
        <v>1169</v>
      </c>
      <c r="D69" s="7">
        <v>1200000</v>
      </c>
      <c r="E69" s="122">
        <f>VLOOKUP($D69,Zusammenführung!$S$7:$AD$118,4,0)</f>
        <v>1500000</v>
      </c>
      <c r="F69" s="123">
        <f>VLOOKUP($D69,Zusammenführung!$S$7:$AD$118,7,0)</f>
        <v>1000000</v>
      </c>
      <c r="G69" s="123">
        <f>VLOOKUP($D69,Zusammenführung!$S$7:$AD$118,10,0)</f>
        <v>1219047.6190476189</v>
      </c>
      <c r="H69" s="285">
        <f ca="1">VLOOKUP(E69,Zusammenführung!V$7:X$118,3,0)</f>
        <v>7</v>
      </c>
      <c r="I69" s="162">
        <f ca="1">VLOOKUP(F69,Zusammenführung!$Y$7:$AA$118,3,0)</f>
        <v>10</v>
      </c>
      <c r="J69" s="286">
        <f ca="1">VLOOKUP(G69,Zusammenführung!$AB$7:$AD$118,3,0)</f>
        <v>45</v>
      </c>
      <c r="S69" s="26">
        <v>9000000</v>
      </c>
      <c r="T69" s="6">
        <f>COUNTIF(Daten!$D$1:$D$2170,S69)</f>
        <v>5</v>
      </c>
      <c r="U69" s="14">
        <f>T69/$T$114</f>
        <v>2.3052097740894422E-3</v>
      </c>
      <c r="V69" s="25">
        <f>SUM($U$2:U69)</f>
        <v>0.90364223144306066</v>
      </c>
      <c r="W69" s="11">
        <f>S69*T69</f>
        <v>45000000</v>
      </c>
      <c r="X69" s="14">
        <f>W69/$W$114</f>
        <v>5.7451013435877007E-3</v>
      </c>
      <c r="Y69" s="17">
        <f>SUM($X$2:X69)</f>
        <v>0.27669174084230846</v>
      </c>
      <c r="Z69" s="298"/>
      <c r="AA69" s="300"/>
    </row>
    <row r="70" spans="1:27" x14ac:dyDescent="0.25">
      <c r="A70" s="6" t="s">
        <v>2188</v>
      </c>
      <c r="B70" s="5" t="s">
        <v>1163</v>
      </c>
      <c r="C70" s="5" t="s">
        <v>1169</v>
      </c>
      <c r="D70" s="7">
        <v>1000000</v>
      </c>
      <c r="E70" s="122">
        <f>VLOOKUP($D70,Zusammenführung!$S$7:$AD$118,4,0)</f>
        <v>800000</v>
      </c>
      <c r="F70" s="123">
        <f>VLOOKUP($D70,Zusammenführung!$S$7:$AD$118,7,0)</f>
        <v>1000000</v>
      </c>
      <c r="G70" s="123">
        <f>VLOOKUP($D70,Zusammenführung!$S$7:$AD$118,10,0)</f>
        <v>936507.93650793657</v>
      </c>
      <c r="H70" s="285">
        <f ca="1">VLOOKUP(E70,Zusammenführung!V$7:X$118,3,0)</f>
        <v>6</v>
      </c>
      <c r="I70" s="162">
        <f ca="1">VLOOKUP(F70,Zusammenführung!$Y$7:$AA$118,3,0)</f>
        <v>10</v>
      </c>
      <c r="J70" s="286">
        <f ca="1">VLOOKUP(G70,Zusammenführung!$AB$7:$AD$118,3,0)</f>
        <v>43</v>
      </c>
      <c r="S70" s="26">
        <v>9500000</v>
      </c>
      <c r="T70" s="6">
        <f>COUNTIF(Daten!$D$1:$D$2170,S70)</f>
        <v>3</v>
      </c>
      <c r="U70" s="14">
        <f>T70/$T$114</f>
        <v>1.3831258644536654E-3</v>
      </c>
      <c r="V70" s="25">
        <f>SUM($U$2:U70)</f>
        <v>0.90502535730751432</v>
      </c>
      <c r="W70" s="11">
        <f>S70*T70</f>
        <v>28500000</v>
      </c>
      <c r="X70" s="14">
        <f>W70/$W$114</f>
        <v>3.6385641842722107E-3</v>
      </c>
      <c r="Y70" s="17">
        <f>SUM($X$2:X70)</f>
        <v>0.28033030502658068</v>
      </c>
      <c r="Z70" s="298"/>
      <c r="AA70" s="300"/>
    </row>
    <row r="71" spans="1:27" x14ac:dyDescent="0.25">
      <c r="A71" s="6" t="s">
        <v>2189</v>
      </c>
      <c r="B71" s="5" t="s">
        <v>1162</v>
      </c>
      <c r="C71" s="5" t="s">
        <v>1169</v>
      </c>
      <c r="D71" s="7">
        <v>1000000</v>
      </c>
      <c r="E71" s="122">
        <f>VLOOKUP($D71,Zusammenführung!$S$7:$AD$118,4,0)</f>
        <v>800000</v>
      </c>
      <c r="F71" s="123">
        <f>VLOOKUP($D71,Zusammenführung!$S$7:$AD$118,7,0)</f>
        <v>1000000</v>
      </c>
      <c r="G71" s="123">
        <f>VLOOKUP($D71,Zusammenführung!$S$7:$AD$118,10,0)</f>
        <v>936507.93650793657</v>
      </c>
      <c r="H71" s="285">
        <f ca="1">VLOOKUP(E71,Zusammenführung!V$7:X$118,3,0)</f>
        <v>6</v>
      </c>
      <c r="I71" s="162">
        <f ca="1">VLOOKUP(F71,Zusammenführung!$Y$7:$AA$118,3,0)</f>
        <v>10</v>
      </c>
      <c r="J71" s="286">
        <f ca="1">VLOOKUP(G71,Zusammenführung!$AB$7:$AD$118,3,0)</f>
        <v>43</v>
      </c>
      <c r="S71" s="26">
        <v>10000000</v>
      </c>
      <c r="T71" s="6">
        <f>COUNTIF(Daten!$D$1:$D$2170,S71)</f>
        <v>23</v>
      </c>
      <c r="U71" s="14">
        <f>T71/$T$114</f>
        <v>1.0603964960811434E-2</v>
      </c>
      <c r="V71" s="25">
        <f>SUM($U$2:U71)</f>
        <v>0.91562932226832572</v>
      </c>
      <c r="W71" s="11">
        <f>S71*T71</f>
        <v>230000000</v>
      </c>
      <c r="X71" s="14">
        <f>W71/$W$114</f>
        <v>2.9363851311670471E-2</v>
      </c>
      <c r="Y71" s="17">
        <f>SUM($X$2:X71)</f>
        <v>0.30969415633825115</v>
      </c>
      <c r="Z71" s="298"/>
      <c r="AA71" s="300"/>
    </row>
    <row r="72" spans="1:27" x14ac:dyDescent="0.25">
      <c r="A72" s="6" t="s">
        <v>2190</v>
      </c>
      <c r="B72" s="5" t="s">
        <v>1164</v>
      </c>
      <c r="C72" s="5" t="s">
        <v>1169</v>
      </c>
      <c r="D72" s="7">
        <v>1000000</v>
      </c>
      <c r="E72" s="122">
        <f>VLOOKUP($D72,Zusammenführung!$S$7:$AD$118,4,0)</f>
        <v>800000</v>
      </c>
      <c r="F72" s="123">
        <f>VLOOKUP($D72,Zusammenführung!$S$7:$AD$118,7,0)</f>
        <v>1000000</v>
      </c>
      <c r="G72" s="123">
        <f>VLOOKUP($D72,Zusammenführung!$S$7:$AD$118,10,0)</f>
        <v>936507.93650793657</v>
      </c>
      <c r="H72" s="285">
        <f ca="1">VLOOKUP(E72,Zusammenführung!V$7:X$118,3,0)</f>
        <v>6</v>
      </c>
      <c r="I72" s="162">
        <f ca="1">VLOOKUP(F72,Zusammenführung!$Y$7:$AA$118,3,0)</f>
        <v>10</v>
      </c>
      <c r="J72" s="286">
        <f ca="1">VLOOKUP(G72,Zusammenführung!$AB$7:$AD$118,3,0)</f>
        <v>43</v>
      </c>
      <c r="S72" s="26">
        <v>10500000</v>
      </c>
      <c r="T72" s="6">
        <f>COUNTIF(Daten!$D$1:$D$2170,S72)</f>
        <v>2</v>
      </c>
      <c r="U72" s="14">
        <f>T72/$T$114</f>
        <v>9.2208390963577683E-4</v>
      </c>
      <c r="V72" s="25">
        <f>SUM($U$2:U72)</f>
        <v>0.91655140617796149</v>
      </c>
      <c r="W72" s="11">
        <f>S72*T72</f>
        <v>21000000</v>
      </c>
      <c r="X72" s="14">
        <f>W72/$W$114</f>
        <v>2.6810472936742605E-3</v>
      </c>
      <c r="Y72" s="17">
        <f>SUM($X$2:X72)</f>
        <v>0.31237520363192539</v>
      </c>
      <c r="Z72" s="298"/>
    </row>
    <row r="73" spans="1:27" x14ac:dyDescent="0.25">
      <c r="A73" s="6" t="s">
        <v>2191</v>
      </c>
      <c r="B73" s="5" t="s">
        <v>1166</v>
      </c>
      <c r="C73" s="5" t="s">
        <v>1169</v>
      </c>
      <c r="D73" s="7">
        <v>800000</v>
      </c>
      <c r="E73" s="122">
        <f>VLOOKUP($D73,Zusammenführung!$S$7:$AD$118,4,0)</f>
        <v>800000</v>
      </c>
      <c r="F73" s="123">
        <f>VLOOKUP($D73,Zusammenführung!$S$7:$AD$118,7,0)</f>
        <v>800000</v>
      </c>
      <c r="G73" s="123">
        <f>VLOOKUP($D73,Zusammenführung!$S$7:$AD$118,10,0)</f>
        <v>800000</v>
      </c>
      <c r="H73" s="285">
        <f ca="1">VLOOKUP(E73,Zusammenführung!V$7:X$118,3,0)</f>
        <v>6</v>
      </c>
      <c r="I73" s="162">
        <f ca="1">VLOOKUP(F73,Zusammenführung!$Y$7:$AA$118,3,0)</f>
        <v>9</v>
      </c>
      <c r="J73" s="286">
        <f ca="1">VLOOKUP(G73,Zusammenführung!$AB$7:$AD$118,3,0)</f>
        <v>42</v>
      </c>
      <c r="S73" s="26">
        <v>11000000</v>
      </c>
      <c r="T73" s="6">
        <f>COUNTIF(Daten!$D$1:$D$2170,S73)</f>
        <v>4</v>
      </c>
      <c r="U73" s="14">
        <f>T73/$T$114</f>
        <v>1.8441678192715537E-3</v>
      </c>
      <c r="V73" s="25">
        <f>SUM($U$2:U73)</f>
        <v>0.91839557399723304</v>
      </c>
      <c r="W73" s="11">
        <f>S73*T73</f>
        <v>44000000</v>
      </c>
      <c r="X73" s="14">
        <f>W73/$W$114</f>
        <v>5.6174324248413074E-3</v>
      </c>
      <c r="Y73" s="17">
        <f>SUM($X$2:X73)</f>
        <v>0.3179926360567667</v>
      </c>
      <c r="Z73" s="298"/>
    </row>
    <row r="74" spans="1:27" x14ac:dyDescent="0.25">
      <c r="A74" s="6" t="s">
        <v>2192</v>
      </c>
      <c r="B74" s="5" t="s">
        <v>1165</v>
      </c>
      <c r="C74" s="5" t="s">
        <v>1169</v>
      </c>
      <c r="D74" s="7">
        <v>800000</v>
      </c>
      <c r="E74" s="122">
        <f>VLOOKUP($D74,Zusammenführung!$S$7:$AD$118,4,0)</f>
        <v>800000</v>
      </c>
      <c r="F74" s="123">
        <f>VLOOKUP($D74,Zusammenführung!$S$7:$AD$118,7,0)</f>
        <v>800000</v>
      </c>
      <c r="G74" s="123">
        <f>VLOOKUP($D74,Zusammenführung!$S$7:$AD$118,10,0)</f>
        <v>800000</v>
      </c>
      <c r="H74" s="285">
        <f ca="1">VLOOKUP(E74,Zusammenführung!V$7:X$118,3,0)</f>
        <v>6</v>
      </c>
      <c r="I74" s="162">
        <f ca="1">VLOOKUP(F74,Zusammenführung!$Y$7:$AA$118,3,0)</f>
        <v>9</v>
      </c>
      <c r="J74" s="286">
        <f ca="1">VLOOKUP(G74,Zusammenführung!$AB$7:$AD$118,3,0)</f>
        <v>42</v>
      </c>
      <c r="S74" s="26">
        <v>12000000</v>
      </c>
      <c r="T74" s="6">
        <f>COUNTIF(Daten!$D$1:$D$2170,S74)</f>
        <v>25</v>
      </c>
      <c r="U74" s="14">
        <f>T74/$T$114</f>
        <v>1.1526048870447211E-2</v>
      </c>
      <c r="V74" s="25">
        <f>SUM($U$2:U74)</f>
        <v>0.92992162286768021</v>
      </c>
      <c r="W74" s="11">
        <f>S74*T74</f>
        <v>300000000</v>
      </c>
      <c r="X74" s="14">
        <f>W74/$W$114</f>
        <v>3.8300675623918007E-2</v>
      </c>
      <c r="Y74" s="17">
        <f>SUM($X$2:X74)</f>
        <v>0.35629331168068468</v>
      </c>
      <c r="Z74" s="298"/>
      <c r="AA74" s="300"/>
    </row>
    <row r="75" spans="1:27" x14ac:dyDescent="0.25">
      <c r="A75" s="6" t="s">
        <v>2193</v>
      </c>
      <c r="B75" s="5" t="s">
        <v>1167</v>
      </c>
      <c r="C75" s="5" t="s">
        <v>1169</v>
      </c>
      <c r="D75" s="7">
        <v>675000</v>
      </c>
      <c r="E75" s="122">
        <f>VLOOKUP($D75,Zusammenführung!$S$7:$AD$118,4,0)</f>
        <v>800000</v>
      </c>
      <c r="F75" s="123">
        <f>VLOOKUP($D75,Zusammenführung!$S$7:$AD$118,7,0)</f>
        <v>600000</v>
      </c>
      <c r="G75" s="123">
        <f>VLOOKUP($D75,Zusammenführung!$S$7:$AD$118,10,0)</f>
        <v>651509.05432595592</v>
      </c>
      <c r="H75" s="285">
        <f ca="1">VLOOKUP(E75,Zusammenführung!V$7:X$118,3,0)</f>
        <v>6</v>
      </c>
      <c r="I75" s="162">
        <f ca="1">VLOOKUP(F75,Zusammenführung!$Y$7:$AA$118,3,0)</f>
        <v>8</v>
      </c>
      <c r="J75" s="286">
        <f ca="1">VLOOKUP(G75,Zusammenführung!$AB$7:$AD$118,3,0)</f>
        <v>39</v>
      </c>
      <c r="S75" s="26">
        <v>12500000</v>
      </c>
      <c r="T75" s="6">
        <f>COUNTIF(Daten!$D$1:$D$2170,S75)</f>
        <v>1</v>
      </c>
      <c r="U75" s="14">
        <f>T75/$T$114</f>
        <v>4.6104195481788842E-4</v>
      </c>
      <c r="V75" s="25">
        <f>SUM($U$2:U75)</f>
        <v>0.9303826648224981</v>
      </c>
      <c r="W75" s="11">
        <f>S75*T75</f>
        <v>12500000</v>
      </c>
      <c r="X75" s="14">
        <f>W75/$W$114</f>
        <v>1.595861484329917E-3</v>
      </c>
      <c r="Y75" s="17">
        <f>SUM($X$2:X75)</f>
        <v>0.35788917316501462</v>
      </c>
      <c r="Z75" s="298"/>
      <c r="AA75" s="300"/>
    </row>
    <row r="76" spans="1:27" x14ac:dyDescent="0.25">
      <c r="A76" s="6" t="s">
        <v>2194</v>
      </c>
      <c r="B76" s="5" t="s">
        <v>1168</v>
      </c>
      <c r="C76" s="5" t="s">
        <v>1169</v>
      </c>
      <c r="D76" s="7">
        <v>650000</v>
      </c>
      <c r="E76" s="122">
        <f>VLOOKUP($D76,Zusammenführung!$S$7:$AD$118,4,0)</f>
        <v>500000</v>
      </c>
      <c r="F76" s="123">
        <f>VLOOKUP($D76,Zusammenführung!$S$7:$AD$118,7,0)</f>
        <v>600000</v>
      </c>
      <c r="G76" s="123">
        <f>VLOOKUP($D76,Zusammenführung!$S$7:$AD$118,10,0)</f>
        <v>651509.05432595592</v>
      </c>
      <c r="H76" s="285">
        <f ca="1">VLOOKUP(E76,Zusammenführung!V$7:X$118,3,0)</f>
        <v>5</v>
      </c>
      <c r="I76" s="162">
        <f ca="1">VLOOKUP(F76,Zusammenführung!$Y$7:$AA$118,3,0)</f>
        <v>8</v>
      </c>
      <c r="J76" s="286">
        <f ca="1">VLOOKUP(G76,Zusammenführung!$AB$7:$AD$118,3,0)</f>
        <v>39</v>
      </c>
      <c r="S76" s="26">
        <v>13000000</v>
      </c>
      <c r="T76" s="6">
        <f>COUNTIF(Daten!$D$1:$D$2170,S76)</f>
        <v>8</v>
      </c>
      <c r="U76" s="14">
        <f>T76/$T$114</f>
        <v>3.6883356385431073E-3</v>
      </c>
      <c r="V76" s="25">
        <f>SUM($U$2:U76)</f>
        <v>0.93407100046104119</v>
      </c>
      <c r="W76" s="11">
        <f>S76*T76</f>
        <v>104000000</v>
      </c>
      <c r="X76" s="14">
        <f>W76/$W$114</f>
        <v>1.3277567549624909E-2</v>
      </c>
      <c r="Y76" s="17">
        <f>SUM($X$2:X76)</f>
        <v>0.37116674071463951</v>
      </c>
      <c r="Z76" s="298"/>
      <c r="AA76" s="300"/>
    </row>
    <row r="77" spans="1:27" x14ac:dyDescent="0.25">
      <c r="A77" s="6" t="s">
        <v>2195</v>
      </c>
      <c r="B77" s="5" t="s">
        <v>1171</v>
      </c>
      <c r="C77" s="5" t="s">
        <v>1342</v>
      </c>
      <c r="D77" s="7">
        <v>3500000</v>
      </c>
      <c r="E77" s="122">
        <f>VLOOKUP($D77,Zusammenführung!$S$7:$AD$118,4,0)</f>
        <v>3000000</v>
      </c>
      <c r="F77" s="123">
        <f>VLOOKUP($D77,Zusammenführung!$S$7:$AD$118,7,0)</f>
        <v>3000000</v>
      </c>
      <c r="G77" s="123">
        <f>VLOOKUP($D77,Zusammenführung!$S$7:$AD$118,10,0)</f>
        <v>3000000</v>
      </c>
      <c r="H77" s="285">
        <f ca="1">VLOOKUP(E77,Zusammenführung!V$7:X$118,3,0)</f>
        <v>8</v>
      </c>
      <c r="I77" s="162">
        <f ca="1">VLOOKUP(F77,Zusammenführung!$Y$7:$AA$118,3,0)</f>
        <v>13</v>
      </c>
      <c r="J77" s="286">
        <f ca="1">VLOOKUP(G77,Zusammenführung!$AB$7:$AD$118,3,0)</f>
        <v>56</v>
      </c>
      <c r="S77" s="26">
        <v>13500000</v>
      </c>
      <c r="T77" s="6">
        <f>COUNTIF(Daten!$D$1:$D$2170,S77)</f>
        <v>1</v>
      </c>
      <c r="U77" s="14">
        <f>T77/$T$114</f>
        <v>4.6104195481788842E-4</v>
      </c>
      <c r="V77" s="25">
        <f>SUM($U$2:U77)</f>
        <v>0.93453204241585908</v>
      </c>
      <c r="W77" s="11">
        <f>S77*T77</f>
        <v>13500000</v>
      </c>
      <c r="X77" s="14">
        <f>W77/$W$114</f>
        <v>1.7235304030763102E-3</v>
      </c>
      <c r="Y77" s="17">
        <f>SUM($X$2:X77)</f>
        <v>0.37289027111771583</v>
      </c>
      <c r="Z77" s="298"/>
      <c r="AA77" s="300"/>
    </row>
    <row r="78" spans="1:27" x14ac:dyDescent="0.25">
      <c r="A78" s="6" t="s">
        <v>2196</v>
      </c>
      <c r="B78" s="5" t="s">
        <v>1170</v>
      </c>
      <c r="C78" s="5" t="s">
        <v>1342</v>
      </c>
      <c r="D78" s="7">
        <v>3500000</v>
      </c>
      <c r="E78" s="122">
        <f>VLOOKUP($D78,Zusammenführung!$S$7:$AD$118,4,0)</f>
        <v>3000000</v>
      </c>
      <c r="F78" s="123">
        <f>VLOOKUP($D78,Zusammenführung!$S$7:$AD$118,7,0)</f>
        <v>3000000</v>
      </c>
      <c r="G78" s="123">
        <f>VLOOKUP($D78,Zusammenführung!$S$7:$AD$118,10,0)</f>
        <v>3000000</v>
      </c>
      <c r="H78" s="285">
        <f ca="1">VLOOKUP(E78,Zusammenführung!V$7:X$118,3,0)</f>
        <v>8</v>
      </c>
      <c r="I78" s="162">
        <f ca="1">VLOOKUP(F78,Zusammenführung!$Y$7:$AA$118,3,0)</f>
        <v>13</v>
      </c>
      <c r="J78" s="286">
        <f ca="1">VLOOKUP(G78,Zusammenführung!$AB$7:$AD$118,3,0)</f>
        <v>56</v>
      </c>
      <c r="S78" s="26">
        <v>14000000</v>
      </c>
      <c r="T78" s="6">
        <f>COUNTIF(Daten!$D$1:$D$2170,S78)</f>
        <v>4</v>
      </c>
      <c r="U78" s="14">
        <f>T78/$T$114</f>
        <v>1.8441678192715537E-3</v>
      </c>
      <c r="V78" s="25">
        <f>SUM($U$2:U78)</f>
        <v>0.93637621023513062</v>
      </c>
      <c r="W78" s="11">
        <f>S78*T78</f>
        <v>56000000</v>
      </c>
      <c r="X78" s="14">
        <f>W78/$W$114</f>
        <v>7.1494594497980282E-3</v>
      </c>
      <c r="Y78" s="17">
        <f>SUM($X$2:X78)</f>
        <v>0.38003973056751383</v>
      </c>
      <c r="Z78" s="298"/>
      <c r="AA78" s="300"/>
    </row>
    <row r="79" spans="1:27" x14ac:dyDescent="0.25">
      <c r="A79" s="6" t="s">
        <v>2197</v>
      </c>
      <c r="B79" s="5" t="s">
        <v>1172</v>
      </c>
      <c r="C79" s="5" t="s">
        <v>1342</v>
      </c>
      <c r="D79" s="7">
        <v>2400000</v>
      </c>
      <c r="E79" s="122">
        <f>VLOOKUP($D79,Zusammenführung!$S$7:$AD$118,4,0)</f>
        <v>3000000</v>
      </c>
      <c r="F79" s="123">
        <f>VLOOKUP($D79,Zusammenführung!$S$7:$AD$118,7,0)</f>
        <v>2000000</v>
      </c>
      <c r="G79" s="123">
        <f>VLOOKUP($D79,Zusammenführung!$S$7:$AD$118,10,0)</f>
        <v>2476190.4761904762</v>
      </c>
      <c r="H79" s="285">
        <f ca="1">VLOOKUP(E79,Zusammenführung!V$7:X$118,3,0)</f>
        <v>8</v>
      </c>
      <c r="I79" s="162">
        <f ca="1">VLOOKUP(F79,Zusammenführung!$Y$7:$AA$118,3,0)</f>
        <v>12</v>
      </c>
      <c r="J79" s="286">
        <f ca="1">VLOOKUP(G79,Zusammenführung!$AB$7:$AD$118,3,0)</f>
        <v>53</v>
      </c>
      <c r="S79" s="26">
        <v>15000000</v>
      </c>
      <c r="T79" s="6">
        <f>COUNTIF(Daten!$D$1:$D$2170,S79)</f>
        <v>13</v>
      </c>
      <c r="U79" s="14">
        <f>T79/$T$114</f>
        <v>5.99354541263255E-3</v>
      </c>
      <c r="V79" s="25">
        <f>SUM($U$2:U79)</f>
        <v>0.94236975564776315</v>
      </c>
      <c r="W79" s="11">
        <f>S79*T79</f>
        <v>195000000</v>
      </c>
      <c r="X79" s="14">
        <f>W79/$W$114</f>
        <v>2.4895439155546702E-2</v>
      </c>
      <c r="Y79" s="17">
        <f>SUM($X$2:X79)</f>
        <v>0.40493516972306054</v>
      </c>
      <c r="Z79" s="298"/>
      <c r="AA79" s="300"/>
    </row>
    <row r="80" spans="1:27" x14ac:dyDescent="0.25">
      <c r="A80" s="6" t="s">
        <v>2198</v>
      </c>
      <c r="B80" s="5" t="s">
        <v>1173</v>
      </c>
      <c r="C80" s="5" t="s">
        <v>1342</v>
      </c>
      <c r="D80" s="7">
        <v>2000000</v>
      </c>
      <c r="E80" s="122">
        <f>VLOOKUP($D80,Zusammenführung!$S$7:$AD$118,4,0)</f>
        <v>1500000</v>
      </c>
      <c r="F80" s="123">
        <f>VLOOKUP($D80,Zusammenführung!$S$7:$AD$118,7,0)</f>
        <v>2000000</v>
      </c>
      <c r="G80" s="123">
        <f>VLOOKUP($D80,Zusammenführung!$S$7:$AD$118,10,0)</f>
        <v>1980952.3809523808</v>
      </c>
      <c r="H80" s="285">
        <f ca="1">VLOOKUP(E80,Zusammenführung!V$7:X$118,3,0)</f>
        <v>7</v>
      </c>
      <c r="I80" s="162">
        <f ca="1">VLOOKUP(F80,Zusammenführung!$Y$7:$AA$118,3,0)</f>
        <v>12</v>
      </c>
      <c r="J80" s="286">
        <f ca="1">VLOOKUP(G80,Zusammenführung!$AB$7:$AD$118,3,0)</f>
        <v>50</v>
      </c>
      <c r="S80" s="26">
        <v>16000000</v>
      </c>
      <c r="T80" s="6">
        <f>COUNTIF(Daten!$D$1:$D$2170,S80)</f>
        <v>9</v>
      </c>
      <c r="U80" s="14">
        <f>T80/$T$114</f>
        <v>4.1493775933609959E-3</v>
      </c>
      <c r="V80" s="25">
        <f>SUM($U$2:U80)</f>
        <v>0.94651913324112413</v>
      </c>
      <c r="W80" s="11">
        <f>S80*T80</f>
        <v>144000000</v>
      </c>
      <c r="X80" s="14">
        <f>W80/$W$114</f>
        <v>1.8384324299480642E-2</v>
      </c>
      <c r="Y80" s="17">
        <f>SUM($X$2:X80)</f>
        <v>0.42331949402254121</v>
      </c>
      <c r="Z80" s="298"/>
      <c r="AA80" s="300"/>
    </row>
    <row r="81" spans="1:27" x14ac:dyDescent="0.25">
      <c r="A81" s="6" t="s">
        <v>2199</v>
      </c>
      <c r="B81" s="5" t="s">
        <v>1174</v>
      </c>
      <c r="C81" s="5" t="s">
        <v>1342</v>
      </c>
      <c r="D81" s="7">
        <v>2000000</v>
      </c>
      <c r="E81" s="122">
        <f>VLOOKUP($D81,Zusammenführung!$S$7:$AD$118,4,0)</f>
        <v>1500000</v>
      </c>
      <c r="F81" s="123">
        <f>VLOOKUP($D81,Zusammenführung!$S$7:$AD$118,7,0)</f>
        <v>2000000</v>
      </c>
      <c r="G81" s="123">
        <f>VLOOKUP($D81,Zusammenführung!$S$7:$AD$118,10,0)</f>
        <v>1980952.3809523808</v>
      </c>
      <c r="H81" s="285">
        <f ca="1">VLOOKUP(E81,Zusammenführung!V$7:X$118,3,0)</f>
        <v>7</v>
      </c>
      <c r="I81" s="162">
        <f ca="1">VLOOKUP(F81,Zusammenführung!$Y$7:$AA$118,3,0)</f>
        <v>12</v>
      </c>
      <c r="J81" s="286">
        <f ca="1">VLOOKUP(G81,Zusammenführung!$AB$7:$AD$118,3,0)</f>
        <v>50</v>
      </c>
      <c r="S81" s="26">
        <v>17500000</v>
      </c>
      <c r="T81" s="6">
        <f>COUNTIF(Daten!$D$1:$D$2170,S81)</f>
        <v>2</v>
      </c>
      <c r="U81" s="14">
        <f>T81/$T$114</f>
        <v>9.2208390963577683E-4</v>
      </c>
      <c r="V81" s="25">
        <f>SUM($U$2:U81)</f>
        <v>0.94744121715075991</v>
      </c>
      <c r="W81" s="11">
        <f>S81*T81</f>
        <v>35000000</v>
      </c>
      <c r="X81" s="14">
        <f>W81/$W$114</f>
        <v>4.4684121561237673E-3</v>
      </c>
      <c r="Y81" s="17">
        <f>SUM($X$2:X81)</f>
        <v>0.42778790617866497</v>
      </c>
      <c r="Z81" s="298"/>
      <c r="AA81" s="300"/>
    </row>
    <row r="82" spans="1:27" x14ac:dyDescent="0.25">
      <c r="A82" s="6" t="s">
        <v>2200</v>
      </c>
      <c r="B82" s="5" t="s">
        <v>1175</v>
      </c>
      <c r="C82" s="5" t="s">
        <v>1342</v>
      </c>
      <c r="D82" s="7">
        <v>1700000</v>
      </c>
      <c r="E82" s="122">
        <f>VLOOKUP($D82,Zusammenführung!$S$7:$AD$118,4,0)</f>
        <v>1500000</v>
      </c>
      <c r="F82" s="123">
        <f>VLOOKUP($D82,Zusammenführung!$S$7:$AD$118,7,0)</f>
        <v>1500000</v>
      </c>
      <c r="G82" s="123">
        <f>VLOOKUP($D82,Zusammenführung!$S$7:$AD$118,10,0)</f>
        <v>1666666.6666666665</v>
      </c>
      <c r="H82" s="285">
        <f ca="1">VLOOKUP(E82,Zusammenführung!V$7:X$118,3,0)</f>
        <v>7</v>
      </c>
      <c r="I82" s="162">
        <f ca="1">VLOOKUP(F82,Zusammenführung!$Y$7:$AA$118,3,0)</f>
        <v>11</v>
      </c>
      <c r="J82" s="286">
        <f ca="1">VLOOKUP(G82,Zusammenführung!$AB$7:$AD$118,3,0)</f>
        <v>48</v>
      </c>
      <c r="S82" s="26">
        <v>18000000</v>
      </c>
      <c r="T82" s="6">
        <f>COUNTIF(Daten!$D$1:$D$2170,S82)</f>
        <v>6</v>
      </c>
      <c r="U82" s="14">
        <f>T82/$T$114</f>
        <v>2.7662517289073307E-3</v>
      </c>
      <c r="V82" s="25">
        <f>SUM($U$2:U82)</f>
        <v>0.95020746887966723</v>
      </c>
      <c r="W82" s="11">
        <f>S82*T82</f>
        <v>108000000</v>
      </c>
      <c r="X82" s="14">
        <f>W82/$W$114</f>
        <v>1.3788243224610482E-2</v>
      </c>
      <c r="Y82" s="17">
        <f>SUM($X$2:X82)</f>
        <v>0.44157614940327544</v>
      </c>
      <c r="Z82" s="298"/>
      <c r="AA82" s="300"/>
    </row>
    <row r="83" spans="1:27" x14ac:dyDescent="0.25">
      <c r="A83" s="6" t="s">
        <v>2201</v>
      </c>
      <c r="B83" s="5" t="s">
        <v>1177</v>
      </c>
      <c r="C83" s="5" t="s">
        <v>1342</v>
      </c>
      <c r="D83" s="7">
        <v>1600000</v>
      </c>
      <c r="E83" s="122">
        <f>VLOOKUP($D83,Zusammenführung!$S$7:$AD$118,4,0)</f>
        <v>1500000</v>
      </c>
      <c r="F83" s="123">
        <f>VLOOKUP($D83,Zusammenführung!$S$7:$AD$118,7,0)</f>
        <v>1500000</v>
      </c>
      <c r="G83" s="123">
        <f>VLOOKUP($D83,Zusammenführung!$S$7:$AD$118,10,0)</f>
        <v>1666666.6666666665</v>
      </c>
      <c r="H83" s="285">
        <f ca="1">VLOOKUP(E83,Zusammenführung!V$7:X$118,3,0)</f>
        <v>7</v>
      </c>
      <c r="I83" s="162">
        <f ca="1">VLOOKUP(F83,Zusammenführung!$Y$7:$AA$118,3,0)</f>
        <v>11</v>
      </c>
      <c r="J83" s="286">
        <f ca="1">VLOOKUP(G83,Zusammenführung!$AB$7:$AD$118,3,0)</f>
        <v>48</v>
      </c>
      <c r="S83" s="26">
        <v>19000000</v>
      </c>
      <c r="T83" s="6">
        <f>COUNTIF(Daten!$D$1:$D$2170,S83)</f>
        <v>1</v>
      </c>
      <c r="U83" s="14">
        <f>T83/$T$114</f>
        <v>4.6104195481788842E-4</v>
      </c>
      <c r="V83" s="25">
        <f>SUM($U$2:U83)</f>
        <v>0.95066851083448511</v>
      </c>
      <c r="W83" s="11">
        <f>S83*T83</f>
        <v>19000000</v>
      </c>
      <c r="X83" s="14">
        <f>W83/$W$114</f>
        <v>2.4257094561814735E-3</v>
      </c>
      <c r="Y83" s="17">
        <f>SUM($X$2:X83)</f>
        <v>0.44400185885945692</v>
      </c>
      <c r="Z83" s="298"/>
      <c r="AA83" s="300"/>
    </row>
    <row r="84" spans="1:27" x14ac:dyDescent="0.25">
      <c r="A84" s="6" t="s">
        <v>2202</v>
      </c>
      <c r="B84" s="5" t="s">
        <v>1178</v>
      </c>
      <c r="C84" s="5" t="s">
        <v>1342</v>
      </c>
      <c r="D84" s="7">
        <v>1600000</v>
      </c>
      <c r="E84" s="122">
        <f>VLOOKUP($D84,Zusammenführung!$S$7:$AD$118,4,0)</f>
        <v>1500000</v>
      </c>
      <c r="F84" s="123">
        <f>VLOOKUP($D84,Zusammenführung!$S$7:$AD$118,7,0)</f>
        <v>1500000</v>
      </c>
      <c r="G84" s="123">
        <f>VLOOKUP($D84,Zusammenführung!$S$7:$AD$118,10,0)</f>
        <v>1666666.6666666665</v>
      </c>
      <c r="H84" s="285">
        <f ca="1">VLOOKUP(E84,Zusammenführung!V$7:X$118,3,0)</f>
        <v>7</v>
      </c>
      <c r="I84" s="162">
        <f ca="1">VLOOKUP(F84,Zusammenführung!$Y$7:$AA$118,3,0)</f>
        <v>11</v>
      </c>
      <c r="J84" s="286">
        <f ca="1">VLOOKUP(G84,Zusammenführung!$AB$7:$AD$118,3,0)</f>
        <v>48</v>
      </c>
      <c r="S84" s="26">
        <v>20000000</v>
      </c>
      <c r="T84" s="6">
        <f>COUNTIF(Daten!$D$1:$D$2170,S84)</f>
        <v>11</v>
      </c>
      <c r="U84" s="14">
        <f>T84/$T$114</f>
        <v>5.0714615029967729E-3</v>
      </c>
      <c r="V84" s="25">
        <f>SUM($U$2:U84)</f>
        <v>0.95573997233748187</v>
      </c>
      <c r="W84" s="11">
        <f>S84*T84</f>
        <v>220000000</v>
      </c>
      <c r="X84" s="14">
        <f>W84/$W$114</f>
        <v>2.8087162124206536E-2</v>
      </c>
      <c r="Y84" s="17">
        <f>SUM($X$2:X84)</f>
        <v>0.47208902098366345</v>
      </c>
      <c r="Z84" s="298"/>
      <c r="AA84" s="300"/>
    </row>
    <row r="85" spans="1:27" x14ac:dyDescent="0.25">
      <c r="A85" s="6" t="s">
        <v>2203</v>
      </c>
      <c r="B85" s="5" t="s">
        <v>1176</v>
      </c>
      <c r="C85" s="5" t="s">
        <v>1342</v>
      </c>
      <c r="D85" s="7">
        <v>1600000</v>
      </c>
      <c r="E85" s="122">
        <f>VLOOKUP($D85,Zusammenführung!$S$7:$AD$118,4,0)</f>
        <v>1500000</v>
      </c>
      <c r="F85" s="123">
        <f>VLOOKUP($D85,Zusammenführung!$S$7:$AD$118,7,0)</f>
        <v>1500000</v>
      </c>
      <c r="G85" s="123">
        <f>VLOOKUP($D85,Zusammenführung!$S$7:$AD$118,10,0)</f>
        <v>1666666.6666666665</v>
      </c>
      <c r="H85" s="285">
        <f ca="1">VLOOKUP(E85,Zusammenführung!V$7:X$118,3,0)</f>
        <v>7</v>
      </c>
      <c r="I85" s="162">
        <f ca="1">VLOOKUP(F85,Zusammenführung!$Y$7:$AA$118,3,0)</f>
        <v>11</v>
      </c>
      <c r="J85" s="286">
        <f ca="1">VLOOKUP(G85,Zusammenführung!$AB$7:$AD$118,3,0)</f>
        <v>48</v>
      </c>
      <c r="S85" s="26">
        <v>21500000</v>
      </c>
      <c r="T85" s="6">
        <f>COUNTIF(Daten!$D$1:$D$2170,S85)</f>
        <v>1</v>
      </c>
      <c r="U85" s="14">
        <f>T85/$T$114</f>
        <v>4.6104195481788842E-4</v>
      </c>
      <c r="V85" s="25">
        <f>SUM($U$2:U85)</f>
        <v>0.95620101429229976</v>
      </c>
      <c r="W85" s="11">
        <f>S85*T85</f>
        <v>21500000</v>
      </c>
      <c r="X85" s="14">
        <f>W85/$W$114</f>
        <v>2.7448817530474571E-3</v>
      </c>
      <c r="Y85" s="17">
        <f>SUM($X$2:X85)</f>
        <v>0.47483390273671089</v>
      </c>
      <c r="Z85" s="298"/>
      <c r="AA85" s="300"/>
    </row>
    <row r="86" spans="1:27" x14ac:dyDescent="0.25">
      <c r="A86" s="6" t="s">
        <v>2204</v>
      </c>
      <c r="B86" s="5" t="s">
        <v>1179</v>
      </c>
      <c r="C86" s="5" t="s">
        <v>1342</v>
      </c>
      <c r="D86" s="7">
        <v>1600000</v>
      </c>
      <c r="E86" s="122">
        <f>VLOOKUP($D86,Zusammenführung!$S$7:$AD$118,4,0)</f>
        <v>1500000</v>
      </c>
      <c r="F86" s="123">
        <f>VLOOKUP($D86,Zusammenführung!$S$7:$AD$118,7,0)</f>
        <v>1500000</v>
      </c>
      <c r="G86" s="123">
        <f>VLOOKUP($D86,Zusammenführung!$S$7:$AD$118,10,0)</f>
        <v>1666666.6666666665</v>
      </c>
      <c r="H86" s="285">
        <f ca="1">VLOOKUP(E86,Zusammenführung!V$7:X$118,3,0)</f>
        <v>7</v>
      </c>
      <c r="I86" s="162">
        <f ca="1">VLOOKUP(F86,Zusammenführung!$Y$7:$AA$118,3,0)</f>
        <v>11</v>
      </c>
      <c r="J86" s="286">
        <f ca="1">VLOOKUP(G86,Zusammenführung!$AB$7:$AD$118,3,0)</f>
        <v>48</v>
      </c>
      <c r="S86" s="26">
        <v>22000000</v>
      </c>
      <c r="T86" s="6">
        <f>COUNTIF(Daten!$D$1:$D$2170,S86)</f>
        <v>8</v>
      </c>
      <c r="U86" s="14">
        <f>T86/$T$114</f>
        <v>3.6883356385431073E-3</v>
      </c>
      <c r="V86" s="25">
        <f>SUM($U$2:U86)</f>
        <v>0.95988934993084285</v>
      </c>
      <c r="W86" s="11">
        <f>S86*T86</f>
        <v>176000000</v>
      </c>
      <c r="X86" s="14">
        <f>W86/$W$114</f>
        <v>2.246972969936523E-2</v>
      </c>
      <c r="Y86" s="17">
        <f>SUM($X$2:X86)</f>
        <v>0.49730363243607612</v>
      </c>
      <c r="Z86" s="298"/>
      <c r="AA86" s="300"/>
    </row>
    <row r="87" spans="1:27" x14ac:dyDescent="0.25">
      <c r="A87" s="6" t="s">
        <v>2205</v>
      </c>
      <c r="B87" s="5" t="s">
        <v>1180</v>
      </c>
      <c r="C87" s="5" t="s">
        <v>1342</v>
      </c>
      <c r="D87" s="7">
        <v>1500000</v>
      </c>
      <c r="E87" s="122">
        <f>VLOOKUP($D87,Zusammenführung!$S$7:$AD$118,4,0)</f>
        <v>1500000</v>
      </c>
      <c r="F87" s="123">
        <f>VLOOKUP($D87,Zusammenführung!$S$7:$AD$118,7,0)</f>
        <v>1500000</v>
      </c>
      <c r="G87" s="123">
        <f>VLOOKUP($D87,Zusammenführung!$S$7:$AD$118,10,0)</f>
        <v>1514285.7142857141</v>
      </c>
      <c r="H87" s="285">
        <f ca="1">VLOOKUP(E87,Zusammenführung!V$7:X$118,3,0)</f>
        <v>7</v>
      </c>
      <c r="I87" s="162">
        <f ca="1">VLOOKUP(F87,Zusammenführung!$Y$7:$AA$118,3,0)</f>
        <v>11</v>
      </c>
      <c r="J87" s="286">
        <f ca="1">VLOOKUP(G87,Zusammenführung!$AB$7:$AD$118,3,0)</f>
        <v>47</v>
      </c>
      <c r="S87" s="26">
        <v>22500000</v>
      </c>
      <c r="T87" s="6">
        <f>COUNTIF(Daten!$D$1:$D$2170,S87)</f>
        <v>1</v>
      </c>
      <c r="U87" s="14">
        <f>T87/$T$114</f>
        <v>4.6104195481788842E-4</v>
      </c>
      <c r="V87" s="25">
        <f>SUM($U$2:U87)</f>
        <v>0.96035039188566074</v>
      </c>
      <c r="W87" s="11">
        <f>S87*T87</f>
        <v>22500000</v>
      </c>
      <c r="X87" s="14">
        <f>W87/$W$114</f>
        <v>2.8725506717938503E-3</v>
      </c>
      <c r="Y87" s="17">
        <f>SUM($X$2:X87)</f>
        <v>0.50017618310786993</v>
      </c>
      <c r="Z87" s="298"/>
      <c r="AA87" s="300"/>
    </row>
    <row r="88" spans="1:27" x14ac:dyDescent="0.25">
      <c r="A88" s="6" t="s">
        <v>2206</v>
      </c>
      <c r="B88" s="5" t="s">
        <v>1182</v>
      </c>
      <c r="C88" s="5" t="s">
        <v>1342</v>
      </c>
      <c r="D88" s="7">
        <v>1500000</v>
      </c>
      <c r="E88" s="122">
        <f>VLOOKUP($D88,Zusammenführung!$S$7:$AD$118,4,0)</f>
        <v>1500000</v>
      </c>
      <c r="F88" s="123">
        <f>VLOOKUP($D88,Zusammenführung!$S$7:$AD$118,7,0)</f>
        <v>1500000</v>
      </c>
      <c r="G88" s="123">
        <f>VLOOKUP($D88,Zusammenführung!$S$7:$AD$118,10,0)</f>
        <v>1514285.7142857141</v>
      </c>
      <c r="H88" s="285">
        <f ca="1">VLOOKUP(E88,Zusammenführung!V$7:X$118,3,0)</f>
        <v>7</v>
      </c>
      <c r="I88" s="162">
        <f ca="1">VLOOKUP(F88,Zusammenführung!$Y$7:$AA$118,3,0)</f>
        <v>11</v>
      </c>
      <c r="J88" s="286">
        <f ca="1">VLOOKUP(G88,Zusammenführung!$AB$7:$AD$118,3,0)</f>
        <v>47</v>
      </c>
      <c r="S88" s="26">
        <v>23000000</v>
      </c>
      <c r="T88" s="6">
        <f>COUNTIF(Daten!$D$1:$D$2170,S88)</f>
        <v>2</v>
      </c>
      <c r="U88" s="14">
        <f>T88/$T$114</f>
        <v>9.2208390963577683E-4</v>
      </c>
      <c r="V88" s="25">
        <f>SUM($U$2:U88)</f>
        <v>0.96127247579529651</v>
      </c>
      <c r="W88" s="11">
        <f>S88*T88</f>
        <v>46000000</v>
      </c>
      <c r="X88" s="14">
        <f>W88/$W$114</f>
        <v>5.8727702623340939E-3</v>
      </c>
      <c r="Y88" s="17">
        <f>SUM($X$2:X88)</f>
        <v>0.50604895337020406</v>
      </c>
      <c r="Z88" s="298"/>
      <c r="AA88" s="300"/>
    </row>
    <row r="89" spans="1:27" x14ac:dyDescent="0.25">
      <c r="A89" s="6" t="s">
        <v>2207</v>
      </c>
      <c r="B89" s="5" t="s">
        <v>1181</v>
      </c>
      <c r="C89" s="5" t="s">
        <v>1342</v>
      </c>
      <c r="D89" s="7">
        <v>1500000</v>
      </c>
      <c r="E89" s="122">
        <f>VLOOKUP($D89,Zusammenführung!$S$7:$AD$118,4,0)</f>
        <v>1500000</v>
      </c>
      <c r="F89" s="123">
        <f>VLOOKUP($D89,Zusammenführung!$S$7:$AD$118,7,0)</f>
        <v>1500000</v>
      </c>
      <c r="G89" s="123">
        <f>VLOOKUP($D89,Zusammenführung!$S$7:$AD$118,10,0)</f>
        <v>1514285.7142857141</v>
      </c>
      <c r="H89" s="285">
        <f ca="1">VLOOKUP(E89,Zusammenführung!V$7:X$118,3,0)</f>
        <v>7</v>
      </c>
      <c r="I89" s="162">
        <f ca="1">VLOOKUP(F89,Zusammenführung!$Y$7:$AA$118,3,0)</f>
        <v>11</v>
      </c>
      <c r="J89" s="286">
        <f ca="1">VLOOKUP(G89,Zusammenführung!$AB$7:$AD$118,3,0)</f>
        <v>47</v>
      </c>
      <c r="S89" s="26">
        <v>24000000</v>
      </c>
      <c r="T89" s="6">
        <f>COUNTIF(Daten!$D$1:$D$2170,S89)</f>
        <v>3</v>
      </c>
      <c r="U89" s="14">
        <f>T89/$T$114</f>
        <v>1.3831258644536654E-3</v>
      </c>
      <c r="V89" s="25">
        <f>SUM($U$2:U89)</f>
        <v>0.96265560165975017</v>
      </c>
      <c r="W89" s="11">
        <f>S89*T89</f>
        <v>72000000</v>
      </c>
      <c r="X89" s="14">
        <f>W89/$W$114</f>
        <v>9.1921621497403211E-3</v>
      </c>
      <c r="Y89" s="17">
        <f>SUM($X$2:X89)</f>
        <v>0.51524111551994434</v>
      </c>
      <c r="Z89" s="298"/>
      <c r="AA89" s="300"/>
    </row>
    <row r="90" spans="1:27" x14ac:dyDescent="0.25">
      <c r="A90" s="6" t="s">
        <v>2208</v>
      </c>
      <c r="B90" s="5" t="s">
        <v>1183</v>
      </c>
      <c r="C90" s="5" t="s">
        <v>1342</v>
      </c>
      <c r="D90" s="7">
        <v>1400000</v>
      </c>
      <c r="E90" s="122">
        <f>VLOOKUP($D90,Zusammenführung!$S$7:$AD$118,4,0)</f>
        <v>1500000</v>
      </c>
      <c r="F90" s="123">
        <f>VLOOKUP($D90,Zusammenführung!$S$7:$AD$118,7,0)</f>
        <v>1500000</v>
      </c>
      <c r="G90" s="123">
        <f>VLOOKUP($D90,Zusammenführung!$S$7:$AD$118,10,0)</f>
        <v>1365079.365079365</v>
      </c>
      <c r="H90" s="285">
        <f ca="1">VLOOKUP(E90,Zusammenführung!V$7:X$118,3,0)</f>
        <v>7</v>
      </c>
      <c r="I90" s="162">
        <f ca="1">VLOOKUP(F90,Zusammenführung!$Y$7:$AA$118,3,0)</f>
        <v>11</v>
      </c>
      <c r="J90" s="286">
        <f ca="1">VLOOKUP(G90,Zusammenführung!$AB$7:$AD$118,3,0)</f>
        <v>46</v>
      </c>
      <c r="S90" s="26">
        <v>25000000</v>
      </c>
      <c r="T90" s="6">
        <f>COUNTIF(Daten!$D$1:$D$2170,S90)</f>
        <v>9</v>
      </c>
      <c r="U90" s="14">
        <f>T90/$T$114</f>
        <v>4.1493775933609959E-3</v>
      </c>
      <c r="V90" s="25">
        <f>SUM($U$2:U90)</f>
        <v>0.96680497925311115</v>
      </c>
      <c r="W90" s="11">
        <f>S90*T90</f>
        <v>225000000</v>
      </c>
      <c r="X90" s="14">
        <f>W90/$W$114</f>
        <v>2.8725506717938505E-2</v>
      </c>
      <c r="Y90" s="17">
        <f>SUM($X$2:X90)</f>
        <v>0.54396662223788284</v>
      </c>
      <c r="Z90" s="298"/>
      <c r="AA90" s="300"/>
    </row>
    <row r="91" spans="1:27" x14ac:dyDescent="0.25">
      <c r="A91" s="6" t="s">
        <v>2209</v>
      </c>
      <c r="B91" s="5" t="s">
        <v>1187</v>
      </c>
      <c r="C91" s="5" t="s">
        <v>1342</v>
      </c>
      <c r="D91" s="7">
        <v>1200000</v>
      </c>
      <c r="E91" s="122">
        <f>VLOOKUP($D91,Zusammenführung!$S$7:$AD$118,4,0)</f>
        <v>1500000</v>
      </c>
      <c r="F91" s="123">
        <f>VLOOKUP($D91,Zusammenführung!$S$7:$AD$118,7,0)</f>
        <v>1000000</v>
      </c>
      <c r="G91" s="123">
        <f>VLOOKUP($D91,Zusammenführung!$S$7:$AD$118,10,0)</f>
        <v>1219047.6190476189</v>
      </c>
      <c r="H91" s="285">
        <f ca="1">VLOOKUP(E91,Zusammenführung!V$7:X$118,3,0)</f>
        <v>7</v>
      </c>
      <c r="I91" s="162">
        <f ca="1">VLOOKUP(F91,Zusammenführung!$Y$7:$AA$118,3,0)</f>
        <v>10</v>
      </c>
      <c r="J91" s="286">
        <f ca="1">VLOOKUP(G91,Zusammenführung!$AB$7:$AD$118,3,0)</f>
        <v>45</v>
      </c>
      <c r="S91" s="26">
        <v>25500000</v>
      </c>
      <c r="T91" s="6">
        <f>COUNTIF(Daten!$D$1:$D$2170,S91)</f>
        <v>1</v>
      </c>
      <c r="U91" s="14">
        <f>T91/$T$114</f>
        <v>4.6104195481788842E-4</v>
      </c>
      <c r="V91" s="25">
        <f>SUM($U$2:U91)</f>
        <v>0.96726602120792904</v>
      </c>
      <c r="W91" s="11">
        <f>S91*T91</f>
        <v>25500000</v>
      </c>
      <c r="X91" s="14">
        <f>W91/$W$114</f>
        <v>3.2555574280330305E-3</v>
      </c>
      <c r="Y91" s="17">
        <f>SUM($X$2:X91)</f>
        <v>0.54722217966591591</v>
      </c>
      <c r="Z91" s="298"/>
      <c r="AA91" s="300"/>
    </row>
    <row r="92" spans="1:27" x14ac:dyDescent="0.25">
      <c r="A92" s="6" t="s">
        <v>2210</v>
      </c>
      <c r="B92" s="5" t="s">
        <v>1185</v>
      </c>
      <c r="C92" s="5" t="s">
        <v>1342</v>
      </c>
      <c r="D92" s="7">
        <v>1200000</v>
      </c>
      <c r="E92" s="122">
        <f>VLOOKUP($D92,Zusammenführung!$S$7:$AD$118,4,0)</f>
        <v>1500000</v>
      </c>
      <c r="F92" s="123">
        <f>VLOOKUP($D92,Zusammenführung!$S$7:$AD$118,7,0)</f>
        <v>1000000</v>
      </c>
      <c r="G92" s="123">
        <f>VLOOKUP($D92,Zusammenführung!$S$7:$AD$118,10,0)</f>
        <v>1219047.6190476189</v>
      </c>
      <c r="H92" s="285">
        <f ca="1">VLOOKUP(E92,Zusammenführung!V$7:X$118,3,0)</f>
        <v>7</v>
      </c>
      <c r="I92" s="162">
        <f ca="1">VLOOKUP(F92,Zusammenführung!$Y$7:$AA$118,3,0)</f>
        <v>10</v>
      </c>
      <c r="J92" s="286">
        <f ca="1">VLOOKUP(G92,Zusammenführung!$AB$7:$AD$118,3,0)</f>
        <v>45</v>
      </c>
      <c r="S92" s="26">
        <v>27000000</v>
      </c>
      <c r="T92" s="6">
        <f>COUNTIF(Daten!$D$1:$D$2170,S92)</f>
        <v>1</v>
      </c>
      <c r="U92" s="14">
        <f>T92/$T$114</f>
        <v>4.6104195481788842E-4</v>
      </c>
      <c r="V92" s="25">
        <f>SUM($U$2:U92)</f>
        <v>0.96772706316274693</v>
      </c>
      <c r="W92" s="11">
        <f>S92*T92</f>
        <v>27000000</v>
      </c>
      <c r="X92" s="14">
        <f>W92/$W$114</f>
        <v>3.4470608061526204E-3</v>
      </c>
      <c r="Y92" s="17">
        <f>SUM($X$2:X92)</f>
        <v>0.55066924047206856</v>
      </c>
      <c r="Z92" s="298"/>
      <c r="AA92" s="300"/>
    </row>
    <row r="93" spans="1:27" x14ac:dyDescent="0.25">
      <c r="A93" s="6" t="s">
        <v>2211</v>
      </c>
      <c r="B93" s="5" t="s">
        <v>1188</v>
      </c>
      <c r="C93" s="5" t="s">
        <v>1342</v>
      </c>
      <c r="D93" s="7">
        <v>1200000</v>
      </c>
      <c r="E93" s="122">
        <f>VLOOKUP($D93,Zusammenführung!$S$7:$AD$118,4,0)</f>
        <v>1500000</v>
      </c>
      <c r="F93" s="123">
        <f>VLOOKUP($D93,Zusammenführung!$S$7:$AD$118,7,0)</f>
        <v>1000000</v>
      </c>
      <c r="G93" s="123">
        <f>VLOOKUP($D93,Zusammenführung!$S$7:$AD$118,10,0)</f>
        <v>1219047.6190476189</v>
      </c>
      <c r="H93" s="285">
        <f ca="1">VLOOKUP(E93,Zusammenführung!V$7:X$118,3,0)</f>
        <v>7</v>
      </c>
      <c r="I93" s="162">
        <f ca="1">VLOOKUP(F93,Zusammenführung!$Y$7:$AA$118,3,0)</f>
        <v>10</v>
      </c>
      <c r="J93" s="286">
        <f ca="1">VLOOKUP(G93,Zusammenführung!$AB$7:$AD$118,3,0)</f>
        <v>45</v>
      </c>
      <c r="S93" s="26">
        <v>28000000</v>
      </c>
      <c r="T93" s="6">
        <f>COUNTIF(Daten!$D$1:$D$2170,S93)</f>
        <v>5</v>
      </c>
      <c r="U93" s="14">
        <f>T93/$T$114</f>
        <v>2.3052097740894422E-3</v>
      </c>
      <c r="V93" s="25">
        <f>SUM($U$2:U93)</f>
        <v>0.97003227293683636</v>
      </c>
      <c r="W93" s="11">
        <f>S93*T93</f>
        <v>140000000</v>
      </c>
      <c r="X93" s="14">
        <f>W93/$W$114</f>
        <v>1.7873648624495069E-2</v>
      </c>
      <c r="Y93" s="17">
        <f>SUM($X$2:X93)</f>
        <v>0.56854288909656359</v>
      </c>
      <c r="Z93" s="298"/>
      <c r="AA93" s="300"/>
    </row>
    <row r="94" spans="1:27" x14ac:dyDescent="0.25">
      <c r="A94" s="6" t="s">
        <v>2212</v>
      </c>
      <c r="B94" s="5" t="s">
        <v>1184</v>
      </c>
      <c r="C94" s="5" t="s">
        <v>1342</v>
      </c>
      <c r="D94" s="7">
        <v>1200000</v>
      </c>
      <c r="E94" s="122">
        <f>VLOOKUP($D94,Zusammenführung!$S$7:$AD$118,4,0)</f>
        <v>1500000</v>
      </c>
      <c r="F94" s="123">
        <f>VLOOKUP($D94,Zusammenführung!$S$7:$AD$118,7,0)</f>
        <v>1000000</v>
      </c>
      <c r="G94" s="123">
        <f>VLOOKUP($D94,Zusammenführung!$S$7:$AD$118,10,0)</f>
        <v>1219047.6190476189</v>
      </c>
      <c r="H94" s="285">
        <f ca="1">VLOOKUP(E94,Zusammenführung!V$7:X$118,3,0)</f>
        <v>7</v>
      </c>
      <c r="I94" s="162">
        <f ca="1">VLOOKUP(F94,Zusammenführung!$Y$7:$AA$118,3,0)</f>
        <v>10</v>
      </c>
      <c r="J94" s="286">
        <f ca="1">VLOOKUP(G94,Zusammenführung!$AB$7:$AD$118,3,0)</f>
        <v>45</v>
      </c>
      <c r="S94" s="26">
        <v>29500000</v>
      </c>
      <c r="T94" s="6">
        <f>COUNTIF(Daten!$D$1:$D$2170,S94)</f>
        <v>1</v>
      </c>
      <c r="U94" s="14">
        <f>T94/$T$114</f>
        <v>4.6104195481788842E-4</v>
      </c>
      <c r="V94" s="25">
        <f>SUM($U$2:U94)</f>
        <v>0.97049331489165425</v>
      </c>
      <c r="W94" s="11">
        <f>S94*T94</f>
        <v>29500000</v>
      </c>
      <c r="X94" s="14">
        <f>W94/$W$114</f>
        <v>3.766233103018604E-3</v>
      </c>
      <c r="Y94" s="17">
        <f>SUM($X$2:X94)</f>
        <v>0.57230912219958219</v>
      </c>
      <c r="Z94" s="298"/>
      <c r="AA94" s="300"/>
    </row>
    <row r="95" spans="1:27" x14ac:dyDescent="0.25">
      <c r="A95" s="6" t="s">
        <v>2213</v>
      </c>
      <c r="B95" s="5" t="s">
        <v>1186</v>
      </c>
      <c r="C95" s="5" t="s">
        <v>1342</v>
      </c>
      <c r="D95" s="7">
        <v>1200000</v>
      </c>
      <c r="E95" s="122">
        <f>VLOOKUP($D95,Zusammenführung!$S$7:$AD$118,4,0)</f>
        <v>1500000</v>
      </c>
      <c r="F95" s="123">
        <f>VLOOKUP($D95,Zusammenführung!$S$7:$AD$118,7,0)</f>
        <v>1000000</v>
      </c>
      <c r="G95" s="123">
        <f>VLOOKUP($D95,Zusammenführung!$S$7:$AD$118,10,0)</f>
        <v>1219047.6190476189</v>
      </c>
      <c r="H95" s="285">
        <f ca="1">VLOOKUP(E95,Zusammenführung!V$7:X$118,3,0)</f>
        <v>7</v>
      </c>
      <c r="I95" s="162">
        <f ca="1">VLOOKUP(F95,Zusammenführung!$Y$7:$AA$118,3,0)</f>
        <v>10</v>
      </c>
      <c r="J95" s="286">
        <f ca="1">VLOOKUP(G95,Zusammenführung!$AB$7:$AD$118,3,0)</f>
        <v>45</v>
      </c>
      <c r="S95" s="26">
        <v>30000000</v>
      </c>
      <c r="T95" s="6">
        <f>COUNTIF(Daten!$D$1:$D$2170,S95)</f>
        <v>10</v>
      </c>
      <c r="U95" s="14">
        <f>T95/$T$114</f>
        <v>4.6104195481788844E-3</v>
      </c>
      <c r="V95" s="25">
        <f>SUM($U$2:U95)</f>
        <v>0.97510373443983311</v>
      </c>
      <c r="W95" s="11">
        <f>S95*T95</f>
        <v>300000000</v>
      </c>
      <c r="X95" s="14">
        <f>W95/$W$114</f>
        <v>3.8300675623918007E-2</v>
      </c>
      <c r="Y95" s="17">
        <f>SUM($X$2:X95)</f>
        <v>0.61060979782350022</v>
      </c>
      <c r="Z95" s="298"/>
      <c r="AA95" s="300"/>
    </row>
    <row r="96" spans="1:27" x14ac:dyDescent="0.25">
      <c r="A96" s="6" t="s">
        <v>2214</v>
      </c>
      <c r="B96" s="5" t="s">
        <v>1191</v>
      </c>
      <c r="C96" s="5" t="s">
        <v>1342</v>
      </c>
      <c r="D96" s="7">
        <v>1000000</v>
      </c>
      <c r="E96" s="122">
        <f>VLOOKUP($D96,Zusammenführung!$S$7:$AD$118,4,0)</f>
        <v>800000</v>
      </c>
      <c r="F96" s="123">
        <f>VLOOKUP($D96,Zusammenführung!$S$7:$AD$118,7,0)</f>
        <v>1000000</v>
      </c>
      <c r="G96" s="123">
        <f>VLOOKUP($D96,Zusammenführung!$S$7:$AD$118,10,0)</f>
        <v>936507.93650793657</v>
      </c>
      <c r="H96" s="285">
        <f ca="1">VLOOKUP(E96,Zusammenführung!V$7:X$118,3,0)</f>
        <v>6</v>
      </c>
      <c r="I96" s="162">
        <f ca="1">VLOOKUP(F96,Zusammenführung!$Y$7:$AA$118,3,0)</f>
        <v>10</v>
      </c>
      <c r="J96" s="286">
        <f ca="1">VLOOKUP(G96,Zusammenführung!$AB$7:$AD$118,3,0)</f>
        <v>43</v>
      </c>
      <c r="S96" s="26">
        <v>32000000</v>
      </c>
      <c r="T96" s="6">
        <f>COUNTIF(Daten!$D$1:$D$2170,S96)</f>
        <v>6</v>
      </c>
      <c r="U96" s="14">
        <f>T96/$T$114</f>
        <v>2.7662517289073307E-3</v>
      </c>
      <c r="V96" s="25">
        <f>SUM($U$2:U96)</f>
        <v>0.97786998616874043</v>
      </c>
      <c r="W96" s="11">
        <f>S96*T96</f>
        <v>192000000</v>
      </c>
      <c r="X96" s="14">
        <f>W96/$W$114</f>
        <v>2.4512432399307525E-2</v>
      </c>
      <c r="Y96" s="17">
        <f>SUM($X$2:X96)</f>
        <v>0.63512223022280778</v>
      </c>
      <c r="Z96" s="298"/>
      <c r="AA96" s="300"/>
    </row>
    <row r="97" spans="1:27" x14ac:dyDescent="0.25">
      <c r="A97" s="6" t="s">
        <v>2215</v>
      </c>
      <c r="B97" s="5" t="s">
        <v>1192</v>
      </c>
      <c r="C97" s="5" t="s">
        <v>1342</v>
      </c>
      <c r="D97" s="7">
        <v>1000000</v>
      </c>
      <c r="E97" s="122">
        <f>VLOOKUP($D97,Zusammenführung!$S$7:$AD$118,4,0)</f>
        <v>800000</v>
      </c>
      <c r="F97" s="123">
        <f>VLOOKUP($D97,Zusammenführung!$S$7:$AD$118,7,0)</f>
        <v>1000000</v>
      </c>
      <c r="G97" s="123">
        <f>VLOOKUP($D97,Zusammenführung!$S$7:$AD$118,10,0)</f>
        <v>936507.93650793657</v>
      </c>
      <c r="H97" s="285">
        <f ca="1">VLOOKUP(E97,Zusammenführung!V$7:X$118,3,0)</f>
        <v>6</v>
      </c>
      <c r="I97" s="162">
        <f ca="1">VLOOKUP(F97,Zusammenführung!$Y$7:$AA$118,3,0)</f>
        <v>10</v>
      </c>
      <c r="J97" s="286">
        <f ca="1">VLOOKUP(G97,Zusammenführung!$AB$7:$AD$118,3,0)</f>
        <v>43</v>
      </c>
      <c r="S97" s="26">
        <v>35000000</v>
      </c>
      <c r="T97" s="6">
        <f>COUNTIF(Daten!$D$1:$D$2170,S97)</f>
        <v>4</v>
      </c>
      <c r="U97" s="14">
        <f>T97/$T$114</f>
        <v>1.8441678192715537E-3</v>
      </c>
      <c r="V97" s="25">
        <f>SUM($U$2:U97)</f>
        <v>0.97971415398801198</v>
      </c>
      <c r="W97" s="11">
        <f>S97*T97</f>
        <v>140000000</v>
      </c>
      <c r="X97" s="14">
        <f>W97/$W$114</f>
        <v>1.7873648624495069E-2</v>
      </c>
      <c r="Y97" s="17">
        <f>SUM($X$2:X97)</f>
        <v>0.65299587884730281</v>
      </c>
      <c r="Z97" s="298"/>
      <c r="AA97" s="300"/>
    </row>
    <row r="98" spans="1:27" x14ac:dyDescent="0.25">
      <c r="A98" s="6" t="s">
        <v>2216</v>
      </c>
      <c r="B98" s="5" t="s">
        <v>1193</v>
      </c>
      <c r="C98" s="5" t="s">
        <v>1342</v>
      </c>
      <c r="D98" s="7">
        <v>1000000</v>
      </c>
      <c r="E98" s="122">
        <f>VLOOKUP($D98,Zusammenführung!$S$7:$AD$118,4,0)</f>
        <v>800000</v>
      </c>
      <c r="F98" s="123">
        <f>VLOOKUP($D98,Zusammenführung!$S$7:$AD$118,7,0)</f>
        <v>1000000</v>
      </c>
      <c r="G98" s="123">
        <f>VLOOKUP($D98,Zusammenführung!$S$7:$AD$118,10,0)</f>
        <v>936507.93650793657</v>
      </c>
      <c r="H98" s="285">
        <f ca="1">VLOOKUP(E98,Zusammenführung!V$7:X$118,3,0)</f>
        <v>6</v>
      </c>
      <c r="I98" s="162">
        <f ca="1">VLOOKUP(F98,Zusammenführung!$Y$7:$AA$118,3,0)</f>
        <v>10</v>
      </c>
      <c r="J98" s="286">
        <f ca="1">VLOOKUP(G98,Zusammenführung!$AB$7:$AD$118,3,0)</f>
        <v>43</v>
      </c>
      <c r="S98" s="26">
        <v>36000000</v>
      </c>
      <c r="T98" s="6">
        <f>COUNTIF(Daten!$D$1:$D$2170,S98)</f>
        <v>2</v>
      </c>
      <c r="U98" s="14">
        <f>T98/$T$114</f>
        <v>9.2208390963577683E-4</v>
      </c>
      <c r="V98" s="25">
        <f>SUM($U$2:U98)</f>
        <v>0.98063623789764776</v>
      </c>
      <c r="W98" s="11">
        <f>S98*T98</f>
        <v>72000000</v>
      </c>
      <c r="X98" s="14">
        <f>W98/$W$114</f>
        <v>9.1921621497403211E-3</v>
      </c>
      <c r="Y98" s="17">
        <f>SUM($X$2:X98)</f>
        <v>0.66218804099704309</v>
      </c>
      <c r="Z98" s="298"/>
      <c r="AA98" s="300"/>
    </row>
    <row r="99" spans="1:27" x14ac:dyDescent="0.25">
      <c r="A99" s="6" t="s">
        <v>2217</v>
      </c>
      <c r="B99" s="5" t="s">
        <v>1189</v>
      </c>
      <c r="C99" s="5" t="s">
        <v>1342</v>
      </c>
      <c r="D99" s="7">
        <v>1000000</v>
      </c>
      <c r="E99" s="122">
        <f>VLOOKUP($D99,Zusammenführung!$S$7:$AD$118,4,0)</f>
        <v>800000</v>
      </c>
      <c r="F99" s="123">
        <f>VLOOKUP($D99,Zusammenführung!$S$7:$AD$118,7,0)</f>
        <v>1000000</v>
      </c>
      <c r="G99" s="123">
        <f>VLOOKUP($D99,Zusammenführung!$S$7:$AD$118,10,0)</f>
        <v>936507.93650793657</v>
      </c>
      <c r="H99" s="285">
        <f ca="1">VLOOKUP(E99,Zusammenführung!V$7:X$118,3,0)</f>
        <v>6</v>
      </c>
      <c r="I99" s="162">
        <f ca="1">VLOOKUP(F99,Zusammenführung!$Y$7:$AA$118,3,0)</f>
        <v>10</v>
      </c>
      <c r="J99" s="286">
        <f ca="1">VLOOKUP(G99,Zusammenführung!$AB$7:$AD$118,3,0)</f>
        <v>43</v>
      </c>
      <c r="S99" s="26">
        <v>40000000</v>
      </c>
      <c r="T99" s="6">
        <f>COUNTIF(Daten!$D$1:$D$2170,S99)</f>
        <v>12</v>
      </c>
      <c r="U99" s="14">
        <f>T99/$T$114</f>
        <v>5.5325034578146614E-3</v>
      </c>
      <c r="V99" s="25">
        <f>SUM($U$2:U99)</f>
        <v>0.9861687413554624</v>
      </c>
      <c r="W99" s="11">
        <f>S99*T99</f>
        <v>480000000</v>
      </c>
      <c r="X99" s="14">
        <f>W99/$W$114</f>
        <v>6.128108099826881E-2</v>
      </c>
      <c r="Y99" s="17">
        <f>SUM($X$2:X99)</f>
        <v>0.72346912199531188</v>
      </c>
      <c r="Z99" s="298"/>
      <c r="AA99" s="300"/>
    </row>
    <row r="100" spans="1:27" x14ac:dyDescent="0.25">
      <c r="A100" s="6" t="s">
        <v>2218</v>
      </c>
      <c r="B100" s="5" t="s">
        <v>1190</v>
      </c>
      <c r="C100" s="5" t="s">
        <v>1342</v>
      </c>
      <c r="D100" s="7">
        <v>1000000</v>
      </c>
      <c r="E100" s="122">
        <f>VLOOKUP($D100,Zusammenführung!$S$7:$AD$118,4,0)</f>
        <v>800000</v>
      </c>
      <c r="F100" s="123">
        <f>VLOOKUP($D100,Zusammenführung!$S$7:$AD$118,7,0)</f>
        <v>1000000</v>
      </c>
      <c r="G100" s="123">
        <f>VLOOKUP($D100,Zusammenführung!$S$7:$AD$118,10,0)</f>
        <v>936507.93650793657</v>
      </c>
      <c r="H100" s="285">
        <f ca="1">VLOOKUP(E100,Zusammenführung!V$7:X$118,3,0)</f>
        <v>6</v>
      </c>
      <c r="I100" s="162">
        <f ca="1">VLOOKUP(F100,Zusammenführung!$Y$7:$AA$118,3,0)</f>
        <v>10</v>
      </c>
      <c r="J100" s="286">
        <f ca="1">VLOOKUP(G100,Zusammenführung!$AB$7:$AD$118,3,0)</f>
        <v>43</v>
      </c>
      <c r="S100" s="26">
        <v>42000000</v>
      </c>
      <c r="T100" s="6">
        <f>COUNTIF(Daten!$D$1:$D$2170,S100)</f>
        <v>1</v>
      </c>
      <c r="U100" s="14">
        <f>T100/$T$114</f>
        <v>4.6104195481788842E-4</v>
      </c>
      <c r="V100" s="25">
        <f>SUM($U$2:U100)</f>
        <v>0.98662978331028028</v>
      </c>
      <c r="W100" s="11">
        <f>S100*T100</f>
        <v>42000000</v>
      </c>
      <c r="X100" s="14">
        <f>W100/$W$114</f>
        <v>5.3620945873485209E-3</v>
      </c>
      <c r="Y100" s="17">
        <f>SUM($X$2:X100)</f>
        <v>0.72883121658266037</v>
      </c>
      <c r="Z100" s="298"/>
      <c r="AA100" s="300"/>
    </row>
    <row r="101" spans="1:27" x14ac:dyDescent="0.25">
      <c r="A101" s="6" t="s">
        <v>2219</v>
      </c>
      <c r="B101" s="5" t="s">
        <v>1194</v>
      </c>
      <c r="C101" s="5" t="s">
        <v>1342</v>
      </c>
      <c r="D101" s="7">
        <v>950000</v>
      </c>
      <c r="E101" s="122">
        <f>VLOOKUP($D101,Zusammenführung!$S$7:$AD$118,4,0)</f>
        <v>800000</v>
      </c>
      <c r="F101" s="123">
        <f>VLOOKUP($D101,Zusammenführung!$S$7:$AD$118,7,0)</f>
        <v>1000000</v>
      </c>
      <c r="G101" s="123">
        <f>VLOOKUP($D101,Zusammenführung!$S$7:$AD$118,10,0)</f>
        <v>936507.93650793657</v>
      </c>
      <c r="H101" s="285">
        <f ca="1">VLOOKUP(E101,Zusammenführung!V$7:X$118,3,0)</f>
        <v>6</v>
      </c>
      <c r="I101" s="162">
        <f ca="1">VLOOKUP(F101,Zusammenführung!$Y$7:$AA$118,3,0)</f>
        <v>10</v>
      </c>
      <c r="J101" s="286">
        <f ca="1">VLOOKUP(G101,Zusammenführung!$AB$7:$AD$118,3,0)</f>
        <v>43</v>
      </c>
      <c r="S101" s="26">
        <v>45000000</v>
      </c>
      <c r="T101" s="6">
        <f>COUNTIF(Daten!$D$1:$D$2170,S101)</f>
        <v>3</v>
      </c>
      <c r="U101" s="14">
        <f>T101/$T$114</f>
        <v>1.3831258644536654E-3</v>
      </c>
      <c r="V101" s="25">
        <f>SUM($U$2:U101)</f>
        <v>0.98801290917473394</v>
      </c>
      <c r="W101" s="11">
        <f>S101*T101</f>
        <v>135000000</v>
      </c>
      <c r="X101" s="14">
        <f>W101/$W$114</f>
        <v>1.7235304030763104E-2</v>
      </c>
      <c r="Y101" s="17">
        <f>SUM($X$2:X101)</f>
        <v>0.74606652061342349</v>
      </c>
      <c r="Z101" s="298"/>
      <c r="AA101" s="300"/>
    </row>
    <row r="102" spans="1:27" x14ac:dyDescent="0.25">
      <c r="A102" s="6" t="s">
        <v>2220</v>
      </c>
      <c r="B102" s="5" t="s">
        <v>1199</v>
      </c>
      <c r="C102" s="5" t="s">
        <v>1342</v>
      </c>
      <c r="D102" s="7">
        <v>800000</v>
      </c>
      <c r="E102" s="122">
        <f>VLOOKUP($D102,Zusammenführung!$S$7:$AD$118,4,0)</f>
        <v>800000</v>
      </c>
      <c r="F102" s="123">
        <f>VLOOKUP($D102,Zusammenführung!$S$7:$AD$118,7,0)</f>
        <v>800000</v>
      </c>
      <c r="G102" s="123">
        <f>VLOOKUP($D102,Zusammenführung!$S$7:$AD$118,10,0)</f>
        <v>800000</v>
      </c>
      <c r="H102" s="285">
        <f ca="1">VLOOKUP(E102,Zusammenführung!V$7:X$118,3,0)</f>
        <v>6</v>
      </c>
      <c r="I102" s="162">
        <f ca="1">VLOOKUP(F102,Zusammenführung!$Y$7:$AA$118,3,0)</f>
        <v>9</v>
      </c>
      <c r="J102" s="286">
        <f ca="1">VLOOKUP(G102,Zusammenführung!$AB$7:$AD$118,3,0)</f>
        <v>42</v>
      </c>
      <c r="S102" s="26">
        <v>48000000</v>
      </c>
      <c r="T102" s="6">
        <f>COUNTIF(Daten!$D$1:$D$2170,S102)</f>
        <v>2</v>
      </c>
      <c r="U102" s="14">
        <f>T102/$T$114</f>
        <v>9.2208390963577683E-4</v>
      </c>
      <c r="V102" s="25">
        <f>SUM($U$2:U102)</f>
        <v>0.98893499308436972</v>
      </c>
      <c r="W102" s="11">
        <f>S102*T102</f>
        <v>96000000</v>
      </c>
      <c r="X102" s="14">
        <f>W102/$W$114</f>
        <v>1.2256216199653763E-2</v>
      </c>
      <c r="Y102" s="17">
        <f>SUM($X$2:X102)</f>
        <v>0.75832273681307727</v>
      </c>
      <c r="Z102" s="298"/>
      <c r="AA102" s="300"/>
    </row>
    <row r="103" spans="1:27" x14ac:dyDescent="0.25">
      <c r="A103" s="6" t="s">
        <v>2221</v>
      </c>
      <c r="B103" s="5" t="s">
        <v>1196</v>
      </c>
      <c r="C103" s="5" t="s">
        <v>1342</v>
      </c>
      <c r="D103" s="7">
        <v>800000</v>
      </c>
      <c r="E103" s="122">
        <f>VLOOKUP($D103,Zusammenführung!$S$7:$AD$118,4,0)</f>
        <v>800000</v>
      </c>
      <c r="F103" s="123">
        <f>VLOOKUP($D103,Zusammenführung!$S$7:$AD$118,7,0)</f>
        <v>800000</v>
      </c>
      <c r="G103" s="123">
        <f>VLOOKUP($D103,Zusammenführung!$S$7:$AD$118,10,0)</f>
        <v>800000</v>
      </c>
      <c r="H103" s="285">
        <f ca="1">VLOOKUP(E103,Zusammenführung!V$7:X$118,3,0)</f>
        <v>6</v>
      </c>
      <c r="I103" s="162">
        <f ca="1">VLOOKUP(F103,Zusammenführung!$Y$7:$AA$118,3,0)</f>
        <v>9</v>
      </c>
      <c r="J103" s="286">
        <f ca="1">VLOOKUP(G103,Zusammenführung!$AB$7:$AD$118,3,0)</f>
        <v>42</v>
      </c>
      <c r="S103" s="26">
        <v>50000000</v>
      </c>
      <c r="T103" s="6">
        <f>COUNTIF(Daten!$D$1:$D$2170,S103)</f>
        <v>3</v>
      </c>
      <c r="U103" s="12">
        <f>T103/$T$114</f>
        <v>1.3831258644536654E-3</v>
      </c>
      <c r="V103" s="24">
        <f>SUM($U$2:U103)</f>
        <v>0.99031811894882338</v>
      </c>
      <c r="W103" s="11">
        <f>S103*T103</f>
        <v>150000000</v>
      </c>
      <c r="X103" s="12">
        <f>W103/$W$114</f>
        <v>1.9150337811959003E-2</v>
      </c>
      <c r="Y103" s="16">
        <f>SUM($X$2:X103)</f>
        <v>0.77747307462503623</v>
      </c>
      <c r="Z103" s="297"/>
      <c r="AA103" s="300"/>
    </row>
    <row r="104" spans="1:27" x14ac:dyDescent="0.25">
      <c r="A104" s="6" t="s">
        <v>2222</v>
      </c>
      <c r="B104" s="5" t="s">
        <v>1198</v>
      </c>
      <c r="C104" s="5" t="s">
        <v>1342</v>
      </c>
      <c r="D104" s="7">
        <v>800000</v>
      </c>
      <c r="E104" s="122">
        <f>VLOOKUP($D104,Zusammenführung!$S$7:$AD$118,4,0)</f>
        <v>800000</v>
      </c>
      <c r="F104" s="123">
        <f>VLOOKUP($D104,Zusammenführung!$S$7:$AD$118,7,0)</f>
        <v>800000</v>
      </c>
      <c r="G104" s="123">
        <f>VLOOKUP($D104,Zusammenführung!$S$7:$AD$118,10,0)</f>
        <v>800000</v>
      </c>
      <c r="H104" s="285">
        <f ca="1">VLOOKUP(E104,Zusammenführung!V$7:X$118,3,0)</f>
        <v>6</v>
      </c>
      <c r="I104" s="162">
        <f ca="1">VLOOKUP(F104,Zusammenführung!$Y$7:$AA$118,3,0)</f>
        <v>9</v>
      </c>
      <c r="J104" s="286">
        <f ca="1">VLOOKUP(G104,Zusammenführung!$AB$7:$AD$118,3,0)</f>
        <v>42</v>
      </c>
      <c r="S104" s="26">
        <v>55000000</v>
      </c>
      <c r="T104" s="6">
        <f>COUNTIF(Daten!$D$1:$D$2170,S104)</f>
        <v>1</v>
      </c>
      <c r="U104" s="12">
        <f>T104/$T$114</f>
        <v>4.6104195481788842E-4</v>
      </c>
      <c r="V104" s="24">
        <f>SUM($U$2:U104)</f>
        <v>0.99077916090364127</v>
      </c>
      <c r="W104" s="11">
        <f>S104*T104</f>
        <v>55000000</v>
      </c>
      <c r="X104" s="12">
        <f>W104/$W$114</f>
        <v>7.0217905310516341E-3</v>
      </c>
      <c r="Y104" s="16">
        <f>SUM($X$2:X104)</f>
        <v>0.78449486515608791</v>
      </c>
      <c r="Z104" s="297"/>
      <c r="AA104" s="300"/>
    </row>
    <row r="105" spans="1:27" x14ac:dyDescent="0.25">
      <c r="A105" s="6" t="s">
        <v>2223</v>
      </c>
      <c r="B105" s="5" t="s">
        <v>1197</v>
      </c>
      <c r="C105" s="5" t="s">
        <v>1342</v>
      </c>
      <c r="D105" s="7">
        <v>800000</v>
      </c>
      <c r="E105" s="122">
        <f>VLOOKUP($D105,Zusammenführung!$S$7:$AD$118,4,0)</f>
        <v>800000</v>
      </c>
      <c r="F105" s="123">
        <f>VLOOKUP($D105,Zusammenführung!$S$7:$AD$118,7,0)</f>
        <v>800000</v>
      </c>
      <c r="G105" s="123">
        <f>VLOOKUP($D105,Zusammenführung!$S$7:$AD$118,10,0)</f>
        <v>800000</v>
      </c>
      <c r="H105" s="285">
        <f ca="1">VLOOKUP(E105,Zusammenführung!V$7:X$118,3,0)</f>
        <v>6</v>
      </c>
      <c r="I105" s="162">
        <f ca="1">VLOOKUP(F105,Zusammenführung!$Y$7:$AA$118,3,0)</f>
        <v>9</v>
      </c>
      <c r="J105" s="286">
        <f ca="1">VLOOKUP(G105,Zusammenführung!$AB$7:$AD$118,3,0)</f>
        <v>42</v>
      </c>
      <c r="S105" s="26">
        <v>60000000</v>
      </c>
      <c r="T105" s="6">
        <f>COUNTIF(Daten!$D$1:$D$2170,S105)</f>
        <v>5</v>
      </c>
      <c r="U105" s="12">
        <f>T105/$T$114</f>
        <v>2.3052097740894422E-3</v>
      </c>
      <c r="V105" s="24">
        <f>SUM($U$2:U105)</f>
        <v>0.9930843706777307</v>
      </c>
      <c r="W105" s="11">
        <f>S105*T105</f>
        <v>300000000</v>
      </c>
      <c r="X105" s="12">
        <f>W105/$W$114</f>
        <v>3.8300675623918007E-2</v>
      </c>
      <c r="Y105" s="16">
        <f>SUM($X$2:X105)</f>
        <v>0.82279554078000594</v>
      </c>
      <c r="Z105" s="297"/>
      <c r="AA105" s="300"/>
    </row>
    <row r="106" spans="1:27" x14ac:dyDescent="0.25">
      <c r="A106" s="6" t="s">
        <v>2224</v>
      </c>
      <c r="B106" s="5" t="s">
        <v>1195</v>
      </c>
      <c r="C106" s="5" t="s">
        <v>1342</v>
      </c>
      <c r="D106" s="7">
        <v>800000</v>
      </c>
      <c r="E106" s="122">
        <f>VLOOKUP($D106,Zusammenführung!$S$7:$AD$118,4,0)</f>
        <v>800000</v>
      </c>
      <c r="F106" s="123">
        <f>VLOOKUP($D106,Zusammenführung!$S$7:$AD$118,7,0)</f>
        <v>800000</v>
      </c>
      <c r="G106" s="123">
        <f>VLOOKUP($D106,Zusammenführung!$S$7:$AD$118,10,0)</f>
        <v>800000</v>
      </c>
      <c r="H106" s="285">
        <f ca="1">VLOOKUP(E106,Zusammenführung!V$7:X$118,3,0)</f>
        <v>6</v>
      </c>
      <c r="I106" s="162">
        <f ca="1">VLOOKUP(F106,Zusammenführung!$Y$7:$AA$118,3,0)</f>
        <v>9</v>
      </c>
      <c r="J106" s="286">
        <f ca="1">VLOOKUP(G106,Zusammenführung!$AB$7:$AD$118,3,0)</f>
        <v>42</v>
      </c>
      <c r="S106" s="26">
        <v>70000000</v>
      </c>
      <c r="T106" s="6">
        <f>COUNTIF(Daten!$D$1:$D$2170,S106)</f>
        <v>3</v>
      </c>
      <c r="U106" s="12">
        <f>T106/$T$114</f>
        <v>1.3831258644536654E-3</v>
      </c>
      <c r="V106" s="24">
        <f>SUM($U$2:U106)</f>
        <v>0.99446749654218436</v>
      </c>
      <c r="W106" s="11">
        <f>S106*T106</f>
        <v>210000000</v>
      </c>
      <c r="X106" s="12">
        <f>W106/$W$114</f>
        <v>2.6810472936742605E-2</v>
      </c>
      <c r="Y106" s="16">
        <f>SUM($X$2:X106)</f>
        <v>0.8496060137167486</v>
      </c>
      <c r="Z106" s="297"/>
      <c r="AA106" s="300"/>
    </row>
    <row r="107" spans="1:27" x14ac:dyDescent="0.25">
      <c r="A107" s="6" t="s">
        <v>2225</v>
      </c>
      <c r="B107" s="5" t="s">
        <v>1201</v>
      </c>
      <c r="C107" s="5" t="s">
        <v>1342</v>
      </c>
      <c r="D107" s="7">
        <v>750000</v>
      </c>
      <c r="E107" s="122">
        <f>VLOOKUP($D107,Zusammenführung!$S$7:$AD$118,4,0)</f>
        <v>800000</v>
      </c>
      <c r="F107" s="123">
        <f>VLOOKUP($D107,Zusammenführung!$S$7:$AD$118,7,0)</f>
        <v>800000</v>
      </c>
      <c r="G107" s="123">
        <f>VLOOKUP($D107,Zusammenführung!$S$7:$AD$118,10,0)</f>
        <v>749295.77464788756</v>
      </c>
      <c r="H107" s="285">
        <f ca="1">VLOOKUP(E107,Zusammenführung!V$7:X$118,3,0)</f>
        <v>6</v>
      </c>
      <c r="I107" s="162">
        <f ca="1">VLOOKUP(F107,Zusammenführung!$Y$7:$AA$118,3,0)</f>
        <v>9</v>
      </c>
      <c r="J107" s="286">
        <f ca="1">VLOOKUP(G107,Zusammenführung!$AB$7:$AD$118,3,0)</f>
        <v>41</v>
      </c>
      <c r="S107" s="26">
        <v>72000000</v>
      </c>
      <c r="T107" s="6">
        <f>COUNTIF(Daten!$D$1:$D$2170,S107)</f>
        <v>1</v>
      </c>
      <c r="U107" s="12">
        <f>T107/$T$114</f>
        <v>4.6104195481788842E-4</v>
      </c>
      <c r="V107" s="24">
        <f>SUM($U$2:U107)</f>
        <v>0.99492853849700225</v>
      </c>
      <c r="W107" s="11">
        <f>S107*T107</f>
        <v>72000000</v>
      </c>
      <c r="X107" s="12">
        <f>W107/$W$114</f>
        <v>9.1921621497403211E-3</v>
      </c>
      <c r="Y107" s="16">
        <f>SUM($X$2:X107)</f>
        <v>0.85879817586648888</v>
      </c>
      <c r="Z107" s="297"/>
      <c r="AA107" s="300"/>
    </row>
    <row r="108" spans="1:27" x14ac:dyDescent="0.25">
      <c r="A108" s="6" t="s">
        <v>2226</v>
      </c>
      <c r="B108" s="5" t="s">
        <v>1202</v>
      </c>
      <c r="C108" s="5" t="s">
        <v>1342</v>
      </c>
      <c r="D108" s="7">
        <v>750000</v>
      </c>
      <c r="E108" s="122">
        <f>VLOOKUP($D108,Zusammenführung!$S$7:$AD$118,4,0)</f>
        <v>800000</v>
      </c>
      <c r="F108" s="123">
        <f>VLOOKUP($D108,Zusammenführung!$S$7:$AD$118,7,0)</f>
        <v>800000</v>
      </c>
      <c r="G108" s="123">
        <f>VLOOKUP($D108,Zusammenführung!$S$7:$AD$118,10,0)</f>
        <v>749295.77464788756</v>
      </c>
      <c r="H108" s="285">
        <f ca="1">VLOOKUP(E108,Zusammenführung!V$7:X$118,3,0)</f>
        <v>6</v>
      </c>
      <c r="I108" s="162">
        <f ca="1">VLOOKUP(F108,Zusammenführung!$Y$7:$AA$118,3,0)</f>
        <v>9</v>
      </c>
      <c r="J108" s="286">
        <f ca="1">VLOOKUP(G108,Zusammenführung!$AB$7:$AD$118,3,0)</f>
        <v>41</v>
      </c>
      <c r="S108" s="26">
        <v>75000000</v>
      </c>
      <c r="T108" s="6">
        <f>COUNTIF(Daten!$D$1:$D$2170,S108)</f>
        <v>1</v>
      </c>
      <c r="U108" s="12">
        <f>T108/$T$114</f>
        <v>4.6104195481788842E-4</v>
      </c>
      <c r="V108" s="24">
        <f>SUM($U$2:U108)</f>
        <v>0.99538958045182013</v>
      </c>
      <c r="W108" s="11">
        <f>S108*T108</f>
        <v>75000000</v>
      </c>
      <c r="X108" s="12">
        <f>W108/$W$114</f>
        <v>9.5751689059795017E-3</v>
      </c>
      <c r="Y108" s="16">
        <f>SUM($X$2:X108)</f>
        <v>0.86837334477246841</v>
      </c>
      <c r="Z108" s="297"/>
      <c r="AA108" s="300"/>
    </row>
    <row r="109" spans="1:27" x14ac:dyDescent="0.25">
      <c r="A109" s="6" t="s">
        <v>2227</v>
      </c>
      <c r="B109" s="5" t="s">
        <v>1200</v>
      </c>
      <c r="C109" s="5" t="s">
        <v>1342</v>
      </c>
      <c r="D109" s="7">
        <v>750000</v>
      </c>
      <c r="E109" s="122">
        <f>VLOOKUP($D109,Zusammenführung!$S$7:$AD$118,4,0)</f>
        <v>800000</v>
      </c>
      <c r="F109" s="123">
        <f>VLOOKUP($D109,Zusammenführung!$S$7:$AD$118,7,0)</f>
        <v>800000</v>
      </c>
      <c r="G109" s="123">
        <f>VLOOKUP($D109,Zusammenführung!$S$7:$AD$118,10,0)</f>
        <v>749295.77464788756</v>
      </c>
      <c r="H109" s="285">
        <f ca="1">VLOOKUP(E109,Zusammenführung!V$7:X$118,3,0)</f>
        <v>6</v>
      </c>
      <c r="I109" s="162">
        <f ca="1">VLOOKUP(F109,Zusammenführung!$Y$7:$AA$118,3,0)</f>
        <v>9</v>
      </c>
      <c r="J109" s="286">
        <f ca="1">VLOOKUP(G109,Zusammenführung!$AB$7:$AD$118,3,0)</f>
        <v>41</v>
      </c>
      <c r="S109" s="26">
        <v>80000000</v>
      </c>
      <c r="T109" s="6">
        <f>COUNTIF(Daten!$D$1:$D$2170,S109)</f>
        <v>3</v>
      </c>
      <c r="U109" s="12">
        <f>T109/$T$114</f>
        <v>1.3831258644536654E-3</v>
      </c>
      <c r="V109" s="24">
        <f>SUM($U$2:U109)</f>
        <v>0.99677270631627379</v>
      </c>
      <c r="W109" s="11">
        <f>S109*T109</f>
        <v>240000000</v>
      </c>
      <c r="X109" s="12">
        <f>W109/$W$114</f>
        <v>3.0640540499134405E-2</v>
      </c>
      <c r="Y109" s="16">
        <f>SUM($X$2:X109)</f>
        <v>0.89901388527160286</v>
      </c>
      <c r="Z109" s="297"/>
      <c r="AA109" s="300"/>
    </row>
    <row r="110" spans="1:27" x14ac:dyDescent="0.25">
      <c r="A110" s="6" t="s">
        <v>2228</v>
      </c>
      <c r="B110" s="5" t="s">
        <v>1204</v>
      </c>
      <c r="C110" s="5" t="s">
        <v>1342</v>
      </c>
      <c r="D110" s="7">
        <v>725000</v>
      </c>
      <c r="E110" s="122">
        <f>VLOOKUP($D110,Zusammenführung!$S$7:$AD$118,4,0)</f>
        <v>800000</v>
      </c>
      <c r="F110" s="123">
        <f>VLOOKUP($D110,Zusammenführung!$S$7:$AD$118,7,0)</f>
        <v>800000</v>
      </c>
      <c r="G110" s="123">
        <f>VLOOKUP($D110,Zusammenführung!$S$7:$AD$118,10,0)</f>
        <v>749295.77464788756</v>
      </c>
      <c r="H110" s="285">
        <f ca="1">VLOOKUP(E110,Zusammenführung!V$7:X$118,3,0)</f>
        <v>6</v>
      </c>
      <c r="I110" s="162">
        <f ca="1">VLOOKUP(F110,Zusammenführung!$Y$7:$AA$118,3,0)</f>
        <v>9</v>
      </c>
      <c r="J110" s="286">
        <f ca="1">VLOOKUP(G110,Zusammenführung!$AB$7:$AD$118,3,0)</f>
        <v>41</v>
      </c>
      <c r="S110" s="26">
        <v>85000000</v>
      </c>
      <c r="T110" s="6">
        <f>COUNTIF(Daten!$D$1:$D$2170,S110)</f>
        <v>1</v>
      </c>
      <c r="U110" s="12">
        <f>T110/$T$114</f>
        <v>4.6104195481788842E-4</v>
      </c>
      <c r="V110" s="24">
        <f>SUM($U$2:U110)</f>
        <v>0.99723374827109168</v>
      </c>
      <c r="W110" s="11">
        <f>S110*T110</f>
        <v>85000000</v>
      </c>
      <c r="X110" s="12">
        <f>W110/$W$114</f>
        <v>1.0851858093443434E-2</v>
      </c>
      <c r="Y110" s="16">
        <f>SUM($X$2:X110)</f>
        <v>0.90986574336504633</v>
      </c>
      <c r="Z110" s="297"/>
      <c r="AA110" s="300"/>
    </row>
    <row r="111" spans="1:27" x14ac:dyDescent="0.25">
      <c r="A111" s="6" t="s">
        <v>2229</v>
      </c>
      <c r="B111" s="5" t="s">
        <v>1203</v>
      </c>
      <c r="C111" s="5" t="s">
        <v>1342</v>
      </c>
      <c r="D111" s="7">
        <v>725000</v>
      </c>
      <c r="E111" s="122">
        <f>VLOOKUP($D111,Zusammenführung!$S$7:$AD$118,4,0)</f>
        <v>800000</v>
      </c>
      <c r="F111" s="123">
        <f>VLOOKUP($D111,Zusammenführung!$S$7:$AD$118,7,0)</f>
        <v>800000</v>
      </c>
      <c r="G111" s="123">
        <f>VLOOKUP($D111,Zusammenführung!$S$7:$AD$118,10,0)</f>
        <v>749295.77464788756</v>
      </c>
      <c r="H111" s="285">
        <f ca="1">VLOOKUP(E111,Zusammenführung!V$7:X$118,3,0)</f>
        <v>6</v>
      </c>
      <c r="I111" s="162">
        <f ca="1">VLOOKUP(F111,Zusammenführung!$Y$7:$AA$118,3,0)</f>
        <v>9</v>
      </c>
      <c r="J111" s="286">
        <f ca="1">VLOOKUP(G111,Zusammenführung!$AB$7:$AD$118,3,0)</f>
        <v>41</v>
      </c>
      <c r="S111" s="26">
        <v>90000000</v>
      </c>
      <c r="T111" s="6">
        <f>COUNTIF(Daten!$D$1:$D$2170,S111)</f>
        <v>1</v>
      </c>
      <c r="U111" s="12">
        <f>T111/$T$114</f>
        <v>4.6104195481788842E-4</v>
      </c>
      <c r="V111" s="24">
        <f>SUM($U$2:U111)</f>
        <v>0.99769479022590957</v>
      </c>
      <c r="W111" s="11">
        <f>S111*T111</f>
        <v>90000000</v>
      </c>
      <c r="X111" s="12">
        <f>W111/$W$114</f>
        <v>1.1490202687175401E-2</v>
      </c>
      <c r="Y111" s="16">
        <f>SUM($X$2:X111)</f>
        <v>0.92135594605222171</v>
      </c>
      <c r="Z111" s="297"/>
      <c r="AA111" s="300"/>
    </row>
    <row r="112" spans="1:27" x14ac:dyDescent="0.25">
      <c r="A112" s="6" t="s">
        <v>2230</v>
      </c>
      <c r="B112" s="5" t="s">
        <v>1205</v>
      </c>
      <c r="C112" s="5" t="s">
        <v>1342</v>
      </c>
      <c r="D112" s="7">
        <v>700000</v>
      </c>
      <c r="E112" s="122">
        <f>VLOOKUP($D112,Zusammenführung!$S$7:$AD$118,4,0)</f>
        <v>800000</v>
      </c>
      <c r="F112" s="123">
        <f>VLOOKUP($D112,Zusammenführung!$S$7:$AD$118,7,0)</f>
        <v>600000</v>
      </c>
      <c r="G112" s="123">
        <f>VLOOKUP($D112,Zusammenführung!$S$7:$AD$118,10,0)</f>
        <v>699798.79275653942</v>
      </c>
      <c r="H112" s="285">
        <f ca="1">VLOOKUP(E112,Zusammenführung!V$7:X$118,3,0)</f>
        <v>6</v>
      </c>
      <c r="I112" s="162">
        <f ca="1">VLOOKUP(F112,Zusammenführung!$Y$7:$AA$118,3,0)</f>
        <v>8</v>
      </c>
      <c r="J112" s="286">
        <f ca="1">VLOOKUP(G112,Zusammenführung!$AB$7:$AD$118,3,0)</f>
        <v>40</v>
      </c>
      <c r="S112" s="26">
        <v>120000000</v>
      </c>
      <c r="T112" s="6">
        <f>COUNTIF(Daten!$D$1:$D$2170,S112)</f>
        <v>3</v>
      </c>
      <c r="U112" s="12">
        <f>T112/$T$114</f>
        <v>1.3831258644536654E-3</v>
      </c>
      <c r="V112" s="24">
        <f>SUM($U$2:U112)</f>
        <v>0.99907791609036323</v>
      </c>
      <c r="W112" s="11">
        <f>S112*T112</f>
        <v>360000000</v>
      </c>
      <c r="X112" s="12">
        <f>W112/$W$114</f>
        <v>4.5960810748701605E-2</v>
      </c>
      <c r="Y112" s="16">
        <f>SUM($X$2:X112)</f>
        <v>0.96731675680092333</v>
      </c>
      <c r="Z112" s="297"/>
      <c r="AA112" s="300"/>
    </row>
    <row r="113" spans="1:27" ht="15.75" thickBot="1" x14ac:dyDescent="0.3">
      <c r="A113" s="6" t="s">
        <v>2231</v>
      </c>
      <c r="B113" s="5" t="s">
        <v>1209</v>
      </c>
      <c r="C113" s="5" t="s">
        <v>1342</v>
      </c>
      <c r="D113" s="7">
        <v>675000</v>
      </c>
      <c r="E113" s="122">
        <f>VLOOKUP($D113,Zusammenführung!$S$7:$AD$118,4,0)</f>
        <v>800000</v>
      </c>
      <c r="F113" s="123">
        <f>VLOOKUP($D113,Zusammenführung!$S$7:$AD$118,7,0)</f>
        <v>600000</v>
      </c>
      <c r="G113" s="123">
        <f>VLOOKUP($D113,Zusammenführung!$S$7:$AD$118,10,0)</f>
        <v>651509.05432595592</v>
      </c>
      <c r="H113" s="285">
        <f ca="1">VLOOKUP(E113,Zusammenführung!V$7:X$118,3,0)</f>
        <v>6</v>
      </c>
      <c r="I113" s="162">
        <f ca="1">VLOOKUP(F113,Zusammenführung!$Y$7:$AA$118,3,0)</f>
        <v>8</v>
      </c>
      <c r="J113" s="286">
        <f ca="1">VLOOKUP(G113,Zusammenführung!$AB$7:$AD$118,3,0)</f>
        <v>39</v>
      </c>
      <c r="S113" s="27">
        <v>128000000</v>
      </c>
      <c r="T113" s="8">
        <f>COUNTIF(Daten!$D$1:$D$2170,S113)</f>
        <v>2</v>
      </c>
      <c r="U113" s="19">
        <f>T113/$T$114</f>
        <v>9.2208390963577683E-4</v>
      </c>
      <c r="V113" s="28">
        <f>SUM($U$2:U113)</f>
        <v>0.999999999999999</v>
      </c>
      <c r="W113" s="18">
        <f>S113*T113</f>
        <v>256000000</v>
      </c>
      <c r="X113" s="19">
        <f>W113/$W$114</f>
        <v>3.26832431990767E-2</v>
      </c>
      <c r="Y113" s="20">
        <f>SUM($X$2:X113)</f>
        <v>1</v>
      </c>
      <c r="Z113" s="297"/>
      <c r="AA113" s="300"/>
    </row>
    <row r="114" spans="1:27" x14ac:dyDescent="0.25">
      <c r="A114" s="6" t="s">
        <v>2232</v>
      </c>
      <c r="B114" s="5" t="s">
        <v>1207</v>
      </c>
      <c r="C114" s="5" t="s">
        <v>1342</v>
      </c>
      <c r="D114" s="7">
        <v>675000</v>
      </c>
      <c r="E114" s="122">
        <f>VLOOKUP($D114,Zusammenführung!$S$7:$AD$118,4,0)</f>
        <v>800000</v>
      </c>
      <c r="F114" s="123">
        <f>VLOOKUP($D114,Zusammenführung!$S$7:$AD$118,7,0)</f>
        <v>600000</v>
      </c>
      <c r="G114" s="123">
        <f>VLOOKUP($D114,Zusammenführung!$S$7:$AD$118,10,0)</f>
        <v>651509.05432595592</v>
      </c>
      <c r="H114" s="285">
        <f ca="1">VLOOKUP(E114,Zusammenführung!V$7:X$118,3,0)</f>
        <v>6</v>
      </c>
      <c r="I114" s="162">
        <f ca="1">VLOOKUP(F114,Zusammenführung!$Y$7:$AA$118,3,0)</f>
        <v>8</v>
      </c>
      <c r="J114" s="286">
        <f ca="1">VLOOKUP(G114,Zusammenführung!$AB$7:$AD$118,3,0)</f>
        <v>39</v>
      </c>
      <c r="S114" s="1" t="str">
        <f>CONCATENATE("GESAMT ",COUNTIF(S2:S113,"&gt;0"))</f>
        <v>GESAMT 112</v>
      </c>
      <c r="T114" s="1">
        <f>SUM(T2:T113)</f>
        <v>2169</v>
      </c>
      <c r="U114" s="3">
        <f>SUM(U2:U113)</f>
        <v>0.999999999999999</v>
      </c>
      <c r="V114" s="15"/>
      <c r="W114" s="23">
        <f>SUM(W2:W113)</f>
        <v>7832760000</v>
      </c>
      <c r="X114" s="3">
        <f>SUM(X2:X113)</f>
        <v>1</v>
      </c>
      <c r="Y114" s="1"/>
      <c r="Z114" s="1"/>
    </row>
    <row r="115" spans="1:27" x14ac:dyDescent="0.25">
      <c r="A115" s="6" t="s">
        <v>2233</v>
      </c>
      <c r="B115" s="5" t="s">
        <v>1206</v>
      </c>
      <c r="C115" s="5" t="s">
        <v>1342</v>
      </c>
      <c r="D115" s="7">
        <v>675000</v>
      </c>
      <c r="E115" s="122">
        <f>VLOOKUP($D115,Zusammenführung!$S$7:$AD$118,4,0)</f>
        <v>800000</v>
      </c>
      <c r="F115" s="123">
        <f>VLOOKUP($D115,Zusammenführung!$S$7:$AD$118,7,0)</f>
        <v>600000</v>
      </c>
      <c r="G115" s="123">
        <f>VLOOKUP($D115,Zusammenführung!$S$7:$AD$118,10,0)</f>
        <v>651509.05432595592</v>
      </c>
      <c r="H115" s="285">
        <f ca="1">VLOOKUP(E115,Zusammenführung!V$7:X$118,3,0)</f>
        <v>6</v>
      </c>
      <c r="I115" s="162">
        <f ca="1">VLOOKUP(F115,Zusammenführung!$Y$7:$AA$118,3,0)</f>
        <v>8</v>
      </c>
      <c r="J115" s="286">
        <f ca="1">VLOOKUP(G115,Zusammenführung!$AB$7:$AD$118,3,0)</f>
        <v>39</v>
      </c>
    </row>
    <row r="116" spans="1:27" x14ac:dyDescent="0.25">
      <c r="A116" s="6" t="s">
        <v>2234</v>
      </c>
      <c r="B116" s="5" t="s">
        <v>1208</v>
      </c>
      <c r="C116" s="5" t="s">
        <v>1342</v>
      </c>
      <c r="D116" s="7">
        <v>675000</v>
      </c>
      <c r="E116" s="122">
        <f>VLOOKUP($D116,Zusammenführung!$S$7:$AD$118,4,0)</f>
        <v>800000</v>
      </c>
      <c r="F116" s="123">
        <f>VLOOKUP($D116,Zusammenführung!$S$7:$AD$118,7,0)</f>
        <v>600000</v>
      </c>
      <c r="G116" s="123">
        <f>VLOOKUP($D116,Zusammenführung!$S$7:$AD$118,10,0)</f>
        <v>651509.05432595592</v>
      </c>
      <c r="H116" s="285">
        <f ca="1">VLOOKUP(E116,Zusammenführung!V$7:X$118,3,0)</f>
        <v>6</v>
      </c>
      <c r="I116" s="162">
        <f ca="1">VLOOKUP(F116,Zusammenführung!$Y$7:$AA$118,3,0)</f>
        <v>8</v>
      </c>
      <c r="J116" s="286">
        <f ca="1">VLOOKUP(G116,Zusammenführung!$AB$7:$AD$118,3,0)</f>
        <v>39</v>
      </c>
      <c r="W116" s="45"/>
    </row>
    <row r="117" spans="1:27" x14ac:dyDescent="0.25">
      <c r="A117" s="6" t="s">
        <v>2235</v>
      </c>
      <c r="B117" s="5" t="s">
        <v>1211</v>
      </c>
      <c r="C117" s="5" t="s">
        <v>1342</v>
      </c>
      <c r="D117" s="7">
        <v>650000</v>
      </c>
      <c r="E117" s="122">
        <f>VLOOKUP($D117,Zusammenführung!$S$7:$AD$118,4,0)</f>
        <v>500000</v>
      </c>
      <c r="F117" s="123">
        <f>VLOOKUP($D117,Zusammenführung!$S$7:$AD$118,7,0)</f>
        <v>600000</v>
      </c>
      <c r="G117" s="123">
        <f>VLOOKUP($D117,Zusammenführung!$S$7:$AD$118,10,0)</f>
        <v>651509.05432595592</v>
      </c>
      <c r="H117" s="285">
        <f ca="1">VLOOKUP(E117,Zusammenführung!V$7:X$118,3,0)</f>
        <v>5</v>
      </c>
      <c r="I117" s="162">
        <f ca="1">VLOOKUP(F117,Zusammenführung!$Y$7:$AA$118,3,0)</f>
        <v>8</v>
      </c>
      <c r="J117" s="286">
        <f ca="1">VLOOKUP(G117,Zusammenführung!$AB$7:$AD$118,3,0)</f>
        <v>39</v>
      </c>
      <c r="W117" s="22"/>
    </row>
    <row r="118" spans="1:27" x14ac:dyDescent="0.25">
      <c r="A118" s="6" t="s">
        <v>2236</v>
      </c>
      <c r="B118" s="5" t="s">
        <v>1210</v>
      </c>
      <c r="C118" s="5" t="s">
        <v>1342</v>
      </c>
      <c r="D118" s="7">
        <v>650000</v>
      </c>
      <c r="E118" s="122">
        <f>VLOOKUP($D118,Zusammenführung!$S$7:$AD$118,4,0)</f>
        <v>500000</v>
      </c>
      <c r="F118" s="123">
        <f>VLOOKUP($D118,Zusammenführung!$S$7:$AD$118,7,0)</f>
        <v>600000</v>
      </c>
      <c r="G118" s="123">
        <f>VLOOKUP($D118,Zusammenführung!$S$7:$AD$118,10,0)</f>
        <v>651509.05432595592</v>
      </c>
      <c r="H118" s="285">
        <f ca="1">VLOOKUP(E118,Zusammenführung!V$7:X$118,3,0)</f>
        <v>5</v>
      </c>
      <c r="I118" s="162">
        <f ca="1">VLOOKUP(F118,Zusammenführung!$Y$7:$AA$118,3,0)</f>
        <v>8</v>
      </c>
      <c r="J118" s="286">
        <f ca="1">VLOOKUP(G118,Zusammenführung!$AB$7:$AD$118,3,0)</f>
        <v>39</v>
      </c>
      <c r="W118" s="22"/>
    </row>
    <row r="119" spans="1:27" x14ac:dyDescent="0.25">
      <c r="A119" s="6" t="s">
        <v>2237</v>
      </c>
      <c r="B119" s="5" t="s">
        <v>1212</v>
      </c>
      <c r="C119" s="5" t="s">
        <v>1342</v>
      </c>
      <c r="D119" s="7">
        <v>650000</v>
      </c>
      <c r="E119" s="122">
        <f>VLOOKUP($D119,Zusammenführung!$S$7:$AD$118,4,0)</f>
        <v>500000</v>
      </c>
      <c r="F119" s="123">
        <f>VLOOKUP($D119,Zusammenführung!$S$7:$AD$118,7,0)</f>
        <v>600000</v>
      </c>
      <c r="G119" s="123">
        <f>VLOOKUP($D119,Zusammenführung!$S$7:$AD$118,10,0)</f>
        <v>651509.05432595592</v>
      </c>
      <c r="H119" s="285">
        <f ca="1">VLOOKUP(E119,Zusammenführung!V$7:X$118,3,0)</f>
        <v>5</v>
      </c>
      <c r="I119" s="162">
        <f ca="1">VLOOKUP(F119,Zusammenführung!$Y$7:$AA$118,3,0)</f>
        <v>8</v>
      </c>
      <c r="J119" s="286">
        <f ca="1">VLOOKUP(G119,Zusammenführung!$AB$7:$AD$118,3,0)</f>
        <v>39</v>
      </c>
    </row>
    <row r="120" spans="1:27" x14ac:dyDescent="0.25">
      <c r="A120" s="6" t="s">
        <v>2238</v>
      </c>
      <c r="B120" s="5" t="s">
        <v>1214</v>
      </c>
      <c r="C120" s="5" t="s">
        <v>1342</v>
      </c>
      <c r="D120" s="7">
        <v>600000</v>
      </c>
      <c r="E120" s="122">
        <f>VLOOKUP($D120,Zusammenführung!$S$7:$AD$118,4,0)</f>
        <v>500000</v>
      </c>
      <c r="F120" s="123">
        <f>VLOOKUP($D120,Zusammenführung!$S$7:$AD$118,7,0)</f>
        <v>600000</v>
      </c>
      <c r="G120" s="123">
        <f>VLOOKUP($D120,Zusammenführung!$S$7:$AD$118,10,0)</f>
        <v>604426.55935613695</v>
      </c>
      <c r="H120" s="285">
        <f ca="1">VLOOKUP(E120,Zusammenführung!V$7:X$118,3,0)</f>
        <v>5</v>
      </c>
      <c r="I120" s="162">
        <f ca="1">VLOOKUP(F120,Zusammenführung!$Y$7:$AA$118,3,0)</f>
        <v>8</v>
      </c>
      <c r="J120" s="286">
        <f ca="1">VLOOKUP(G120,Zusammenführung!$AB$7:$AD$118,3,0)</f>
        <v>38</v>
      </c>
    </row>
    <row r="121" spans="1:27" x14ac:dyDescent="0.25">
      <c r="A121" s="6" t="s">
        <v>2239</v>
      </c>
      <c r="B121" s="5" t="s">
        <v>1213</v>
      </c>
      <c r="C121" s="5" t="s">
        <v>1342</v>
      </c>
      <c r="D121" s="7">
        <v>600000</v>
      </c>
      <c r="E121" s="122">
        <f>VLOOKUP($D121,Zusammenführung!$S$7:$AD$118,4,0)</f>
        <v>500000</v>
      </c>
      <c r="F121" s="123">
        <f>VLOOKUP($D121,Zusammenführung!$S$7:$AD$118,7,0)</f>
        <v>600000</v>
      </c>
      <c r="G121" s="123">
        <f>VLOOKUP($D121,Zusammenführung!$S$7:$AD$118,10,0)</f>
        <v>604426.55935613695</v>
      </c>
      <c r="H121" s="285">
        <f ca="1">VLOOKUP(E121,Zusammenführung!V$7:X$118,3,0)</f>
        <v>5</v>
      </c>
      <c r="I121" s="162">
        <f ca="1">VLOOKUP(F121,Zusammenführung!$Y$7:$AA$118,3,0)</f>
        <v>8</v>
      </c>
      <c r="J121" s="286">
        <f ca="1">VLOOKUP(G121,Zusammenführung!$AB$7:$AD$118,3,0)</f>
        <v>38</v>
      </c>
    </row>
    <row r="122" spans="1:27" x14ac:dyDescent="0.25">
      <c r="A122" s="6" t="s">
        <v>2240</v>
      </c>
      <c r="B122" s="5" t="s">
        <v>1215</v>
      </c>
      <c r="C122" s="5" t="s">
        <v>1342</v>
      </c>
      <c r="D122" s="7">
        <v>600000</v>
      </c>
      <c r="E122" s="122">
        <f>VLOOKUP($D122,Zusammenführung!$S$7:$AD$118,4,0)</f>
        <v>500000</v>
      </c>
      <c r="F122" s="123">
        <f>VLOOKUP($D122,Zusammenführung!$S$7:$AD$118,7,0)</f>
        <v>600000</v>
      </c>
      <c r="G122" s="123">
        <f>VLOOKUP($D122,Zusammenführung!$S$7:$AD$118,10,0)</f>
        <v>604426.55935613695</v>
      </c>
      <c r="H122" s="285">
        <f ca="1">VLOOKUP(E122,Zusammenführung!V$7:X$118,3,0)</f>
        <v>5</v>
      </c>
      <c r="I122" s="162">
        <f ca="1">VLOOKUP(F122,Zusammenführung!$Y$7:$AA$118,3,0)</f>
        <v>8</v>
      </c>
      <c r="J122" s="286">
        <f ca="1">VLOOKUP(G122,Zusammenführung!$AB$7:$AD$118,3,0)</f>
        <v>38</v>
      </c>
    </row>
    <row r="123" spans="1:27" x14ac:dyDescent="0.25">
      <c r="A123" s="6" t="s">
        <v>2241</v>
      </c>
      <c r="B123" s="5" t="s">
        <v>1216</v>
      </c>
      <c r="C123" s="5" t="s">
        <v>1342</v>
      </c>
      <c r="D123" s="7">
        <v>600000</v>
      </c>
      <c r="E123" s="122">
        <f>VLOOKUP($D123,Zusammenführung!$S$7:$AD$118,4,0)</f>
        <v>500000</v>
      </c>
      <c r="F123" s="123">
        <f>VLOOKUP($D123,Zusammenführung!$S$7:$AD$118,7,0)</f>
        <v>600000</v>
      </c>
      <c r="G123" s="123">
        <f>VLOOKUP($D123,Zusammenführung!$S$7:$AD$118,10,0)</f>
        <v>604426.55935613695</v>
      </c>
      <c r="H123" s="285">
        <f ca="1">VLOOKUP(E123,Zusammenführung!V$7:X$118,3,0)</f>
        <v>5</v>
      </c>
      <c r="I123" s="162">
        <f ca="1">VLOOKUP(F123,Zusammenführung!$Y$7:$AA$118,3,0)</f>
        <v>8</v>
      </c>
      <c r="J123" s="286">
        <f ca="1">VLOOKUP(G123,Zusammenführung!$AB$7:$AD$118,3,0)</f>
        <v>38</v>
      </c>
    </row>
    <row r="124" spans="1:27" x14ac:dyDescent="0.25">
      <c r="A124" s="6" t="s">
        <v>2242</v>
      </c>
      <c r="B124" s="5" t="s">
        <v>1217</v>
      </c>
      <c r="C124" s="5" t="s">
        <v>1342</v>
      </c>
      <c r="D124" s="7">
        <v>600000</v>
      </c>
      <c r="E124" s="122">
        <f>VLOOKUP($D124,Zusammenführung!$S$7:$AD$118,4,0)</f>
        <v>500000</v>
      </c>
      <c r="F124" s="123">
        <f>VLOOKUP($D124,Zusammenführung!$S$7:$AD$118,7,0)</f>
        <v>600000</v>
      </c>
      <c r="G124" s="123">
        <f>VLOOKUP($D124,Zusammenführung!$S$7:$AD$118,10,0)</f>
        <v>604426.55935613695</v>
      </c>
      <c r="H124" s="285">
        <f ca="1">VLOOKUP(E124,Zusammenführung!V$7:X$118,3,0)</f>
        <v>5</v>
      </c>
      <c r="I124" s="162">
        <f ca="1">VLOOKUP(F124,Zusammenführung!$Y$7:$AA$118,3,0)</f>
        <v>8</v>
      </c>
      <c r="J124" s="286">
        <f ca="1">VLOOKUP(G124,Zusammenführung!$AB$7:$AD$118,3,0)</f>
        <v>38</v>
      </c>
    </row>
    <row r="125" spans="1:27" x14ac:dyDescent="0.25">
      <c r="A125" s="6" t="s">
        <v>2243</v>
      </c>
      <c r="B125" s="5" t="s">
        <v>1219</v>
      </c>
      <c r="C125" s="5" t="s">
        <v>1342</v>
      </c>
      <c r="D125" s="7">
        <v>550000</v>
      </c>
      <c r="E125" s="122">
        <f>VLOOKUP($D125,Zusammenführung!$S$7:$AD$118,4,0)</f>
        <v>500000</v>
      </c>
      <c r="F125" s="123">
        <f>VLOOKUP($D125,Zusammenführung!$S$7:$AD$118,7,0)</f>
        <v>600000</v>
      </c>
      <c r="G125" s="123">
        <f>VLOOKUP($D125,Zusammenführung!$S$7:$AD$118,10,0)</f>
        <v>558551.30784708261</v>
      </c>
      <c r="H125" s="285">
        <f ca="1">VLOOKUP(E125,Zusammenführung!V$7:X$118,3,0)</f>
        <v>5</v>
      </c>
      <c r="I125" s="162">
        <f ca="1">VLOOKUP(F125,Zusammenführung!$Y$7:$AA$118,3,0)</f>
        <v>8</v>
      </c>
      <c r="J125" s="286">
        <f ca="1">VLOOKUP(G125,Zusammenführung!$AB$7:$AD$118,3,0)</f>
        <v>37</v>
      </c>
    </row>
    <row r="126" spans="1:27" x14ac:dyDescent="0.25">
      <c r="A126" s="6" t="s">
        <v>2244</v>
      </c>
      <c r="B126" s="5" t="s">
        <v>1220</v>
      </c>
      <c r="C126" s="5" t="s">
        <v>1342</v>
      </c>
      <c r="D126" s="7">
        <v>550000</v>
      </c>
      <c r="E126" s="122">
        <f>VLOOKUP($D126,Zusammenführung!$S$7:$AD$118,4,0)</f>
        <v>500000</v>
      </c>
      <c r="F126" s="123">
        <f>VLOOKUP($D126,Zusammenführung!$S$7:$AD$118,7,0)</f>
        <v>600000</v>
      </c>
      <c r="G126" s="123">
        <f>VLOOKUP($D126,Zusammenführung!$S$7:$AD$118,10,0)</f>
        <v>558551.30784708261</v>
      </c>
      <c r="H126" s="285">
        <f ca="1">VLOOKUP(E126,Zusammenführung!V$7:X$118,3,0)</f>
        <v>5</v>
      </c>
      <c r="I126" s="162">
        <f ca="1">VLOOKUP(F126,Zusammenführung!$Y$7:$AA$118,3,0)</f>
        <v>8</v>
      </c>
      <c r="J126" s="286">
        <f ca="1">VLOOKUP(G126,Zusammenführung!$AB$7:$AD$118,3,0)</f>
        <v>37</v>
      </c>
    </row>
    <row r="127" spans="1:27" x14ac:dyDescent="0.25">
      <c r="A127" s="6" t="s">
        <v>2245</v>
      </c>
      <c r="B127" s="5" t="s">
        <v>1218</v>
      </c>
      <c r="C127" s="5" t="s">
        <v>1342</v>
      </c>
      <c r="D127" s="7">
        <v>550000</v>
      </c>
      <c r="E127" s="122">
        <f>VLOOKUP($D127,Zusammenführung!$S$7:$AD$118,4,0)</f>
        <v>500000</v>
      </c>
      <c r="F127" s="123">
        <f>VLOOKUP($D127,Zusammenführung!$S$7:$AD$118,7,0)</f>
        <v>600000</v>
      </c>
      <c r="G127" s="123">
        <f>VLOOKUP($D127,Zusammenführung!$S$7:$AD$118,10,0)</f>
        <v>558551.30784708261</v>
      </c>
      <c r="H127" s="285">
        <f ca="1">VLOOKUP(E127,Zusammenführung!V$7:X$118,3,0)</f>
        <v>5</v>
      </c>
      <c r="I127" s="162">
        <f ca="1">VLOOKUP(F127,Zusammenführung!$Y$7:$AA$118,3,0)</f>
        <v>8</v>
      </c>
      <c r="J127" s="286">
        <f ca="1">VLOOKUP(G127,Zusammenführung!$AB$7:$AD$118,3,0)</f>
        <v>37</v>
      </c>
    </row>
    <row r="128" spans="1:27" x14ac:dyDescent="0.25">
      <c r="A128" s="6" t="s">
        <v>2246</v>
      </c>
      <c r="B128" s="5" t="s">
        <v>1221</v>
      </c>
      <c r="C128" s="5" t="s">
        <v>1342</v>
      </c>
      <c r="D128" s="7">
        <v>475000</v>
      </c>
      <c r="E128" s="122">
        <f>VLOOKUP($D128,Zusammenführung!$S$7:$AD$118,4,0)</f>
        <v>500000</v>
      </c>
      <c r="F128" s="123">
        <f>VLOOKUP($D128,Zusammenführung!$S$7:$AD$118,7,0)</f>
        <v>400000</v>
      </c>
      <c r="G128" s="123">
        <f>VLOOKUP($D128,Zusammenführung!$S$7:$AD$118,10,0)</f>
        <v>470422.53521126771</v>
      </c>
      <c r="H128" s="285">
        <f ca="1">VLOOKUP(E128,Zusammenführung!V$7:X$118,3,0)</f>
        <v>5</v>
      </c>
      <c r="I128" s="162">
        <f ca="1">VLOOKUP(F128,Zusammenführung!$Y$7:$AA$118,3,0)</f>
        <v>7</v>
      </c>
      <c r="J128" s="286">
        <f ca="1">VLOOKUP(G128,Zusammenführung!$AB$7:$AD$118,3,0)</f>
        <v>35</v>
      </c>
    </row>
    <row r="129" spans="1:10" x14ac:dyDescent="0.25">
      <c r="A129" s="6" t="s">
        <v>2247</v>
      </c>
      <c r="B129" s="5" t="s">
        <v>1222</v>
      </c>
      <c r="C129" s="5" t="s">
        <v>1342</v>
      </c>
      <c r="D129" s="7">
        <v>475000</v>
      </c>
      <c r="E129" s="122">
        <f>VLOOKUP($D129,Zusammenführung!$S$7:$AD$118,4,0)</f>
        <v>500000</v>
      </c>
      <c r="F129" s="123">
        <f>VLOOKUP($D129,Zusammenführung!$S$7:$AD$118,7,0)</f>
        <v>400000</v>
      </c>
      <c r="G129" s="123">
        <f>VLOOKUP($D129,Zusammenführung!$S$7:$AD$118,10,0)</f>
        <v>470422.53521126771</v>
      </c>
      <c r="H129" s="285">
        <f ca="1">VLOOKUP(E129,Zusammenführung!V$7:X$118,3,0)</f>
        <v>5</v>
      </c>
      <c r="I129" s="162">
        <f ca="1">VLOOKUP(F129,Zusammenführung!$Y$7:$AA$118,3,0)</f>
        <v>7</v>
      </c>
      <c r="J129" s="286">
        <f ca="1">VLOOKUP(G129,Zusammenführung!$AB$7:$AD$118,3,0)</f>
        <v>35</v>
      </c>
    </row>
    <row r="130" spans="1:10" x14ac:dyDescent="0.25">
      <c r="A130" s="6" t="s">
        <v>2248</v>
      </c>
      <c r="B130" s="5" t="s">
        <v>1229</v>
      </c>
      <c r="C130" s="5" t="s">
        <v>1342</v>
      </c>
      <c r="D130" s="7">
        <v>450000</v>
      </c>
      <c r="E130" s="122">
        <f>VLOOKUP($D130,Zusammenführung!$S$7:$AD$118,4,0)</f>
        <v>500000</v>
      </c>
      <c r="F130" s="123">
        <f>VLOOKUP($D130,Zusammenführung!$S$7:$AD$118,7,0)</f>
        <v>400000</v>
      </c>
      <c r="G130" s="123">
        <f>VLOOKUP($D130,Zusammenführung!$S$7:$AD$118,10,0)</f>
        <v>470422.53521126771</v>
      </c>
      <c r="H130" s="285">
        <f ca="1">VLOOKUP(E130,Zusammenführung!V$7:X$118,3,0)</f>
        <v>5</v>
      </c>
      <c r="I130" s="162">
        <f ca="1">VLOOKUP(F130,Zusammenführung!$Y$7:$AA$118,3,0)</f>
        <v>7</v>
      </c>
      <c r="J130" s="286">
        <f ca="1">VLOOKUP(G130,Zusammenführung!$AB$7:$AD$118,3,0)</f>
        <v>35</v>
      </c>
    </row>
    <row r="131" spans="1:10" x14ac:dyDescent="0.25">
      <c r="A131" s="6" t="s">
        <v>2249</v>
      </c>
      <c r="B131" s="5" t="s">
        <v>1225</v>
      </c>
      <c r="C131" s="5" t="s">
        <v>1342</v>
      </c>
      <c r="D131" s="7">
        <v>450000</v>
      </c>
      <c r="E131" s="122">
        <f>VLOOKUP($D131,Zusammenführung!$S$7:$AD$118,4,0)</f>
        <v>500000</v>
      </c>
      <c r="F131" s="123">
        <f>VLOOKUP($D131,Zusammenführung!$S$7:$AD$118,7,0)</f>
        <v>400000</v>
      </c>
      <c r="G131" s="123">
        <f>VLOOKUP($D131,Zusammenführung!$S$7:$AD$118,10,0)</f>
        <v>470422.53521126771</v>
      </c>
      <c r="H131" s="285">
        <f ca="1">VLOOKUP(E131,Zusammenführung!V$7:X$118,3,0)</f>
        <v>5</v>
      </c>
      <c r="I131" s="162">
        <f ca="1">VLOOKUP(F131,Zusammenführung!$Y$7:$AA$118,3,0)</f>
        <v>7</v>
      </c>
      <c r="J131" s="286">
        <f ca="1">VLOOKUP(G131,Zusammenführung!$AB$7:$AD$118,3,0)</f>
        <v>35</v>
      </c>
    </row>
    <row r="132" spans="1:10" x14ac:dyDescent="0.25">
      <c r="A132" s="6" t="s">
        <v>2250</v>
      </c>
      <c r="B132" s="5" t="s">
        <v>1224</v>
      </c>
      <c r="C132" s="5" t="s">
        <v>1342</v>
      </c>
      <c r="D132" s="7">
        <v>450000</v>
      </c>
      <c r="E132" s="122">
        <f>VLOOKUP($D132,Zusammenführung!$S$7:$AD$118,4,0)</f>
        <v>500000</v>
      </c>
      <c r="F132" s="123">
        <f>VLOOKUP($D132,Zusammenführung!$S$7:$AD$118,7,0)</f>
        <v>400000</v>
      </c>
      <c r="G132" s="123">
        <f>VLOOKUP($D132,Zusammenführung!$S$7:$AD$118,10,0)</f>
        <v>470422.53521126771</v>
      </c>
      <c r="H132" s="285">
        <f ca="1">VLOOKUP(E132,Zusammenführung!V$7:X$118,3,0)</f>
        <v>5</v>
      </c>
      <c r="I132" s="162">
        <f ca="1">VLOOKUP(F132,Zusammenführung!$Y$7:$AA$118,3,0)</f>
        <v>7</v>
      </c>
      <c r="J132" s="286">
        <f ca="1">VLOOKUP(G132,Zusammenführung!$AB$7:$AD$118,3,0)</f>
        <v>35</v>
      </c>
    </row>
    <row r="133" spans="1:10" x14ac:dyDescent="0.25">
      <c r="A133" s="6" t="s">
        <v>2251</v>
      </c>
      <c r="B133" s="5" t="s">
        <v>1223</v>
      </c>
      <c r="C133" s="5" t="s">
        <v>1342</v>
      </c>
      <c r="D133" s="7">
        <v>450000</v>
      </c>
      <c r="E133" s="122">
        <f>VLOOKUP($D133,Zusammenführung!$S$7:$AD$118,4,0)</f>
        <v>500000</v>
      </c>
      <c r="F133" s="123">
        <f>VLOOKUP($D133,Zusammenführung!$S$7:$AD$118,7,0)</f>
        <v>400000</v>
      </c>
      <c r="G133" s="123">
        <f>VLOOKUP($D133,Zusammenführung!$S$7:$AD$118,10,0)</f>
        <v>470422.53521126771</v>
      </c>
      <c r="H133" s="285">
        <f ca="1">VLOOKUP(E133,Zusammenführung!V$7:X$118,3,0)</f>
        <v>5</v>
      </c>
      <c r="I133" s="162">
        <f ca="1">VLOOKUP(F133,Zusammenführung!$Y$7:$AA$118,3,0)</f>
        <v>7</v>
      </c>
      <c r="J133" s="286">
        <f ca="1">VLOOKUP(G133,Zusammenführung!$AB$7:$AD$118,3,0)</f>
        <v>35</v>
      </c>
    </row>
    <row r="134" spans="1:10" x14ac:dyDescent="0.25">
      <c r="A134" s="6" t="s">
        <v>2252</v>
      </c>
      <c r="B134" s="5" t="s">
        <v>1227</v>
      </c>
      <c r="C134" s="5" t="s">
        <v>1342</v>
      </c>
      <c r="D134" s="7">
        <v>450000</v>
      </c>
      <c r="E134" s="122">
        <f>VLOOKUP($D134,Zusammenführung!$S$7:$AD$118,4,0)</f>
        <v>500000</v>
      </c>
      <c r="F134" s="123">
        <f>VLOOKUP($D134,Zusammenführung!$S$7:$AD$118,7,0)</f>
        <v>400000</v>
      </c>
      <c r="G134" s="123">
        <f>VLOOKUP($D134,Zusammenführung!$S$7:$AD$118,10,0)</f>
        <v>470422.53521126771</v>
      </c>
      <c r="H134" s="285">
        <f ca="1">VLOOKUP(E134,Zusammenführung!V$7:X$118,3,0)</f>
        <v>5</v>
      </c>
      <c r="I134" s="162">
        <f ca="1">VLOOKUP(F134,Zusammenführung!$Y$7:$AA$118,3,0)</f>
        <v>7</v>
      </c>
      <c r="J134" s="286">
        <f ca="1">VLOOKUP(G134,Zusammenführung!$AB$7:$AD$118,3,0)</f>
        <v>35</v>
      </c>
    </row>
    <row r="135" spans="1:10" x14ac:dyDescent="0.25">
      <c r="A135" s="6" t="s">
        <v>2253</v>
      </c>
      <c r="B135" s="5" t="s">
        <v>1228</v>
      </c>
      <c r="C135" s="5" t="s">
        <v>1342</v>
      </c>
      <c r="D135" s="7">
        <v>450000</v>
      </c>
      <c r="E135" s="122">
        <f>VLOOKUP($D135,Zusammenführung!$S$7:$AD$118,4,0)</f>
        <v>500000</v>
      </c>
      <c r="F135" s="123">
        <f>VLOOKUP($D135,Zusammenführung!$S$7:$AD$118,7,0)</f>
        <v>400000</v>
      </c>
      <c r="G135" s="123">
        <f>VLOOKUP($D135,Zusammenführung!$S$7:$AD$118,10,0)</f>
        <v>470422.53521126771</v>
      </c>
      <c r="H135" s="285">
        <f ca="1">VLOOKUP(E135,Zusammenführung!V$7:X$118,3,0)</f>
        <v>5</v>
      </c>
      <c r="I135" s="162">
        <f ca="1">VLOOKUP(F135,Zusammenführung!$Y$7:$AA$118,3,0)</f>
        <v>7</v>
      </c>
      <c r="J135" s="286">
        <f ca="1">VLOOKUP(G135,Zusammenführung!$AB$7:$AD$118,3,0)</f>
        <v>35</v>
      </c>
    </row>
    <row r="136" spans="1:10" x14ac:dyDescent="0.25">
      <c r="A136" s="6" t="s">
        <v>2254</v>
      </c>
      <c r="B136" s="5" t="s">
        <v>1226</v>
      </c>
      <c r="C136" s="5" t="s">
        <v>1342</v>
      </c>
      <c r="D136" s="7">
        <v>450000</v>
      </c>
      <c r="E136" s="122">
        <f>VLOOKUP($D136,Zusammenführung!$S$7:$AD$118,4,0)</f>
        <v>500000</v>
      </c>
      <c r="F136" s="123">
        <f>VLOOKUP($D136,Zusammenführung!$S$7:$AD$118,7,0)</f>
        <v>400000</v>
      </c>
      <c r="G136" s="123">
        <f>VLOOKUP($D136,Zusammenführung!$S$7:$AD$118,10,0)</f>
        <v>470422.53521126771</v>
      </c>
      <c r="H136" s="285">
        <f ca="1">VLOOKUP(E136,Zusammenführung!V$7:X$118,3,0)</f>
        <v>5</v>
      </c>
      <c r="I136" s="162">
        <f ca="1">VLOOKUP(F136,Zusammenführung!$Y$7:$AA$118,3,0)</f>
        <v>7</v>
      </c>
      <c r="J136" s="286">
        <f ca="1">VLOOKUP(G136,Zusammenführung!$AB$7:$AD$118,3,0)</f>
        <v>35</v>
      </c>
    </row>
    <row r="137" spans="1:10" x14ac:dyDescent="0.25">
      <c r="A137" s="6" t="s">
        <v>2255</v>
      </c>
      <c r="B137" s="5" t="s">
        <v>1230</v>
      </c>
      <c r="C137" s="5" t="s">
        <v>1342</v>
      </c>
      <c r="D137" s="7">
        <v>450000</v>
      </c>
      <c r="E137" s="122">
        <f>VLOOKUP($D137,Zusammenführung!$S$7:$AD$118,4,0)</f>
        <v>500000</v>
      </c>
      <c r="F137" s="123">
        <f>VLOOKUP($D137,Zusammenführung!$S$7:$AD$118,7,0)</f>
        <v>400000</v>
      </c>
      <c r="G137" s="123">
        <f>VLOOKUP($D137,Zusammenführung!$S$7:$AD$118,10,0)</f>
        <v>470422.53521126771</v>
      </c>
      <c r="H137" s="285">
        <f ca="1">VLOOKUP(E137,Zusammenführung!V$7:X$118,3,0)</f>
        <v>5</v>
      </c>
      <c r="I137" s="162">
        <f ca="1">VLOOKUP(F137,Zusammenführung!$Y$7:$AA$118,3,0)</f>
        <v>7</v>
      </c>
      <c r="J137" s="286">
        <f ca="1">VLOOKUP(G137,Zusammenführung!$AB$7:$AD$118,3,0)</f>
        <v>35</v>
      </c>
    </row>
    <row r="138" spans="1:10" x14ac:dyDescent="0.25">
      <c r="A138" s="6" t="s">
        <v>2256</v>
      </c>
      <c r="B138" s="5" t="s">
        <v>1231</v>
      </c>
      <c r="C138" s="5" t="s">
        <v>1342</v>
      </c>
      <c r="D138" s="7">
        <v>400000</v>
      </c>
      <c r="E138" s="122">
        <f>VLOOKUP($D138,Zusammenführung!$S$7:$AD$118,4,0)</f>
        <v>500000</v>
      </c>
      <c r="F138" s="123">
        <f>VLOOKUP($D138,Zusammenführung!$S$7:$AD$118,7,0)</f>
        <v>400000</v>
      </c>
      <c r="G138" s="123">
        <f>VLOOKUP($D138,Zusammenführung!$S$7:$AD$118,10,0)</f>
        <v>387122.73641851114</v>
      </c>
      <c r="H138" s="285">
        <f ca="1">VLOOKUP(E138,Zusammenführung!V$7:X$118,3,0)</f>
        <v>5</v>
      </c>
      <c r="I138" s="162">
        <f ca="1">VLOOKUP(F138,Zusammenführung!$Y$7:$AA$118,3,0)</f>
        <v>7</v>
      </c>
      <c r="J138" s="286">
        <f ca="1">VLOOKUP(G138,Zusammenführung!$AB$7:$AD$118,3,0)</f>
        <v>33</v>
      </c>
    </row>
    <row r="139" spans="1:10" x14ac:dyDescent="0.25">
      <c r="A139" s="6" t="s">
        <v>2257</v>
      </c>
      <c r="B139" s="5" t="s">
        <v>1236</v>
      </c>
      <c r="C139" s="5" t="s">
        <v>1342</v>
      </c>
      <c r="D139" s="7">
        <v>400000</v>
      </c>
      <c r="E139" s="122">
        <f>VLOOKUP($D139,Zusammenführung!$S$7:$AD$118,4,0)</f>
        <v>500000</v>
      </c>
      <c r="F139" s="123">
        <f>VLOOKUP($D139,Zusammenführung!$S$7:$AD$118,7,0)</f>
        <v>400000</v>
      </c>
      <c r="G139" s="123">
        <f>VLOOKUP($D139,Zusammenführung!$S$7:$AD$118,10,0)</f>
        <v>387122.73641851114</v>
      </c>
      <c r="H139" s="285">
        <f ca="1">VLOOKUP(E139,Zusammenführung!V$7:X$118,3,0)</f>
        <v>5</v>
      </c>
      <c r="I139" s="162">
        <f ca="1">VLOOKUP(F139,Zusammenführung!$Y$7:$AA$118,3,0)</f>
        <v>7</v>
      </c>
      <c r="J139" s="286">
        <f ca="1">VLOOKUP(G139,Zusammenführung!$AB$7:$AD$118,3,0)</f>
        <v>33</v>
      </c>
    </row>
    <row r="140" spans="1:10" x14ac:dyDescent="0.25">
      <c r="A140" s="6" t="s">
        <v>2258</v>
      </c>
      <c r="B140" s="5" t="s">
        <v>1238</v>
      </c>
      <c r="C140" s="5" t="s">
        <v>1342</v>
      </c>
      <c r="D140" s="7">
        <v>400000</v>
      </c>
      <c r="E140" s="122">
        <f>VLOOKUP($D140,Zusammenführung!$S$7:$AD$118,4,0)</f>
        <v>500000</v>
      </c>
      <c r="F140" s="123">
        <f>VLOOKUP($D140,Zusammenführung!$S$7:$AD$118,7,0)</f>
        <v>400000</v>
      </c>
      <c r="G140" s="123">
        <f>VLOOKUP($D140,Zusammenführung!$S$7:$AD$118,10,0)</f>
        <v>387122.73641851114</v>
      </c>
      <c r="H140" s="285">
        <f ca="1">VLOOKUP(E140,Zusammenführung!V$7:X$118,3,0)</f>
        <v>5</v>
      </c>
      <c r="I140" s="162">
        <f ca="1">VLOOKUP(F140,Zusammenführung!$Y$7:$AA$118,3,0)</f>
        <v>7</v>
      </c>
      <c r="J140" s="286">
        <f ca="1">VLOOKUP(G140,Zusammenführung!$AB$7:$AD$118,3,0)</f>
        <v>33</v>
      </c>
    </row>
    <row r="141" spans="1:10" x14ac:dyDescent="0.25">
      <c r="A141" s="6" t="s">
        <v>2259</v>
      </c>
      <c r="B141" s="5" t="s">
        <v>1233</v>
      </c>
      <c r="C141" s="5" t="s">
        <v>1342</v>
      </c>
      <c r="D141" s="7">
        <v>400000</v>
      </c>
      <c r="E141" s="122">
        <f>VLOOKUP($D141,Zusammenführung!$S$7:$AD$118,4,0)</f>
        <v>500000</v>
      </c>
      <c r="F141" s="123">
        <f>VLOOKUP($D141,Zusammenführung!$S$7:$AD$118,7,0)</f>
        <v>400000</v>
      </c>
      <c r="G141" s="123">
        <f>VLOOKUP($D141,Zusammenführung!$S$7:$AD$118,10,0)</f>
        <v>387122.73641851114</v>
      </c>
      <c r="H141" s="285">
        <f ca="1">VLOOKUP(E141,Zusammenführung!V$7:X$118,3,0)</f>
        <v>5</v>
      </c>
      <c r="I141" s="162">
        <f ca="1">VLOOKUP(F141,Zusammenführung!$Y$7:$AA$118,3,0)</f>
        <v>7</v>
      </c>
      <c r="J141" s="286">
        <f ca="1">VLOOKUP(G141,Zusammenführung!$AB$7:$AD$118,3,0)</f>
        <v>33</v>
      </c>
    </row>
    <row r="142" spans="1:10" x14ac:dyDescent="0.25">
      <c r="A142" s="6" t="s">
        <v>2260</v>
      </c>
      <c r="B142" s="5" t="s">
        <v>1237</v>
      </c>
      <c r="C142" s="5" t="s">
        <v>1342</v>
      </c>
      <c r="D142" s="7">
        <v>400000</v>
      </c>
      <c r="E142" s="122">
        <f>VLOOKUP($D142,Zusammenführung!$S$7:$AD$118,4,0)</f>
        <v>500000</v>
      </c>
      <c r="F142" s="123">
        <f>VLOOKUP($D142,Zusammenführung!$S$7:$AD$118,7,0)</f>
        <v>400000</v>
      </c>
      <c r="G142" s="123">
        <f>VLOOKUP($D142,Zusammenführung!$S$7:$AD$118,10,0)</f>
        <v>387122.73641851114</v>
      </c>
      <c r="H142" s="285">
        <f ca="1">VLOOKUP(E142,Zusammenführung!V$7:X$118,3,0)</f>
        <v>5</v>
      </c>
      <c r="I142" s="162">
        <f ca="1">VLOOKUP(F142,Zusammenführung!$Y$7:$AA$118,3,0)</f>
        <v>7</v>
      </c>
      <c r="J142" s="286">
        <f ca="1">VLOOKUP(G142,Zusammenführung!$AB$7:$AD$118,3,0)</f>
        <v>33</v>
      </c>
    </row>
    <row r="143" spans="1:10" x14ac:dyDescent="0.25">
      <c r="A143" s="6" t="s">
        <v>2261</v>
      </c>
      <c r="B143" s="5" t="s">
        <v>1234</v>
      </c>
      <c r="C143" s="5" t="s">
        <v>1342</v>
      </c>
      <c r="D143" s="7">
        <v>400000</v>
      </c>
      <c r="E143" s="122">
        <f>VLOOKUP($D143,Zusammenführung!$S$7:$AD$118,4,0)</f>
        <v>500000</v>
      </c>
      <c r="F143" s="123">
        <f>VLOOKUP($D143,Zusammenführung!$S$7:$AD$118,7,0)</f>
        <v>400000</v>
      </c>
      <c r="G143" s="123">
        <f>VLOOKUP($D143,Zusammenführung!$S$7:$AD$118,10,0)</f>
        <v>387122.73641851114</v>
      </c>
      <c r="H143" s="285">
        <f ca="1">VLOOKUP(E143,Zusammenführung!V$7:X$118,3,0)</f>
        <v>5</v>
      </c>
      <c r="I143" s="162">
        <f ca="1">VLOOKUP(F143,Zusammenführung!$Y$7:$AA$118,3,0)</f>
        <v>7</v>
      </c>
      <c r="J143" s="286">
        <f ca="1">VLOOKUP(G143,Zusammenführung!$AB$7:$AD$118,3,0)</f>
        <v>33</v>
      </c>
    </row>
    <row r="144" spans="1:10" x14ac:dyDescent="0.25">
      <c r="A144" s="6" t="s">
        <v>2262</v>
      </c>
      <c r="B144" s="5" t="s">
        <v>1235</v>
      </c>
      <c r="C144" s="5" t="s">
        <v>1342</v>
      </c>
      <c r="D144" s="7">
        <v>400000</v>
      </c>
      <c r="E144" s="122">
        <f>VLOOKUP($D144,Zusammenführung!$S$7:$AD$118,4,0)</f>
        <v>500000</v>
      </c>
      <c r="F144" s="123">
        <f>VLOOKUP($D144,Zusammenführung!$S$7:$AD$118,7,0)</f>
        <v>400000</v>
      </c>
      <c r="G144" s="123">
        <f>VLOOKUP($D144,Zusammenführung!$S$7:$AD$118,10,0)</f>
        <v>387122.73641851114</v>
      </c>
      <c r="H144" s="285">
        <f ca="1">VLOOKUP(E144,Zusammenführung!V$7:X$118,3,0)</f>
        <v>5</v>
      </c>
      <c r="I144" s="162">
        <f ca="1">VLOOKUP(F144,Zusammenführung!$Y$7:$AA$118,3,0)</f>
        <v>7</v>
      </c>
      <c r="J144" s="286">
        <f ca="1">VLOOKUP(G144,Zusammenführung!$AB$7:$AD$118,3,0)</f>
        <v>33</v>
      </c>
    </row>
    <row r="145" spans="1:10" x14ac:dyDescent="0.25">
      <c r="A145" s="6" t="s">
        <v>2263</v>
      </c>
      <c r="B145" s="5" t="s">
        <v>1232</v>
      </c>
      <c r="C145" s="5" t="s">
        <v>1342</v>
      </c>
      <c r="D145" s="7">
        <v>400000</v>
      </c>
      <c r="E145" s="122">
        <f>VLOOKUP($D145,Zusammenführung!$S$7:$AD$118,4,0)</f>
        <v>500000</v>
      </c>
      <c r="F145" s="123">
        <f>VLOOKUP($D145,Zusammenführung!$S$7:$AD$118,7,0)</f>
        <v>400000</v>
      </c>
      <c r="G145" s="123">
        <f>VLOOKUP($D145,Zusammenführung!$S$7:$AD$118,10,0)</f>
        <v>387122.73641851114</v>
      </c>
      <c r="H145" s="285">
        <f ca="1">VLOOKUP(E145,Zusammenführung!V$7:X$118,3,0)</f>
        <v>5</v>
      </c>
      <c r="I145" s="162">
        <f ca="1">VLOOKUP(F145,Zusammenführung!$Y$7:$AA$118,3,0)</f>
        <v>7</v>
      </c>
      <c r="J145" s="286">
        <f ca="1">VLOOKUP(G145,Zusammenführung!$AB$7:$AD$118,3,0)</f>
        <v>33</v>
      </c>
    </row>
    <row r="146" spans="1:10" x14ac:dyDescent="0.25">
      <c r="A146" s="6" t="s">
        <v>2264</v>
      </c>
      <c r="B146" s="5" t="s">
        <v>1240</v>
      </c>
      <c r="C146" s="5" t="s">
        <v>1342</v>
      </c>
      <c r="D146" s="7">
        <v>350000</v>
      </c>
      <c r="E146" s="122">
        <f>VLOOKUP($D146,Zusammenführung!$S$7:$AD$118,4,0)</f>
        <v>200000</v>
      </c>
      <c r="F146" s="123">
        <f>VLOOKUP($D146,Zusammenführung!$S$7:$AD$118,7,0)</f>
        <v>300000</v>
      </c>
      <c r="G146" s="123">
        <f>VLOOKUP($D146,Zusammenführung!$S$7:$AD$118,10,0)</f>
        <v>347283.70221327973</v>
      </c>
      <c r="H146" s="285">
        <f ca="1">VLOOKUP(E146,Zusammenführung!V$7:X$118,3,0)</f>
        <v>4</v>
      </c>
      <c r="I146" s="162">
        <f ca="1">VLOOKUP(F146,Zusammenführung!$Y$7:$AA$118,3,0)</f>
        <v>6</v>
      </c>
      <c r="J146" s="286">
        <f ca="1">VLOOKUP(G146,Zusammenführung!$AB$7:$AD$118,3,0)</f>
        <v>32</v>
      </c>
    </row>
    <row r="147" spans="1:10" x14ac:dyDescent="0.25">
      <c r="A147" s="6" t="s">
        <v>2265</v>
      </c>
      <c r="B147" s="5" t="s">
        <v>1241</v>
      </c>
      <c r="C147" s="5" t="s">
        <v>1342</v>
      </c>
      <c r="D147" s="7">
        <v>350000</v>
      </c>
      <c r="E147" s="122">
        <f>VLOOKUP($D147,Zusammenführung!$S$7:$AD$118,4,0)</f>
        <v>200000</v>
      </c>
      <c r="F147" s="123">
        <f>VLOOKUP($D147,Zusammenführung!$S$7:$AD$118,7,0)</f>
        <v>300000</v>
      </c>
      <c r="G147" s="123">
        <f>VLOOKUP($D147,Zusammenführung!$S$7:$AD$118,10,0)</f>
        <v>347283.70221327973</v>
      </c>
      <c r="H147" s="285">
        <f ca="1">VLOOKUP(E147,Zusammenführung!V$7:X$118,3,0)</f>
        <v>4</v>
      </c>
      <c r="I147" s="162">
        <f ca="1">VLOOKUP(F147,Zusammenführung!$Y$7:$AA$118,3,0)</f>
        <v>6</v>
      </c>
      <c r="J147" s="286">
        <f ca="1">VLOOKUP(G147,Zusammenführung!$AB$7:$AD$118,3,0)</f>
        <v>32</v>
      </c>
    </row>
    <row r="148" spans="1:10" x14ac:dyDescent="0.25">
      <c r="A148" s="6" t="s">
        <v>2266</v>
      </c>
      <c r="B148" s="5" t="s">
        <v>1239</v>
      </c>
      <c r="C148" s="5" t="s">
        <v>1342</v>
      </c>
      <c r="D148" s="7">
        <v>350000</v>
      </c>
      <c r="E148" s="122">
        <f>VLOOKUP($D148,Zusammenführung!$S$7:$AD$118,4,0)</f>
        <v>200000</v>
      </c>
      <c r="F148" s="123">
        <f>VLOOKUP($D148,Zusammenführung!$S$7:$AD$118,7,0)</f>
        <v>300000</v>
      </c>
      <c r="G148" s="123">
        <f>VLOOKUP($D148,Zusammenführung!$S$7:$AD$118,10,0)</f>
        <v>347283.70221327973</v>
      </c>
      <c r="H148" s="285">
        <f ca="1">VLOOKUP(E148,Zusammenführung!V$7:X$118,3,0)</f>
        <v>4</v>
      </c>
      <c r="I148" s="162">
        <f ca="1">VLOOKUP(F148,Zusammenführung!$Y$7:$AA$118,3,0)</f>
        <v>6</v>
      </c>
      <c r="J148" s="286">
        <f ca="1">VLOOKUP(G148,Zusammenführung!$AB$7:$AD$118,3,0)</f>
        <v>32</v>
      </c>
    </row>
    <row r="149" spans="1:10" x14ac:dyDescent="0.25">
      <c r="A149" s="6" t="s">
        <v>2267</v>
      </c>
      <c r="B149" s="5" t="s">
        <v>1242</v>
      </c>
      <c r="C149" s="5" t="s">
        <v>1342</v>
      </c>
      <c r="D149" s="7">
        <v>325000</v>
      </c>
      <c r="E149" s="122">
        <f>VLOOKUP($D149,Zusammenführung!$S$7:$AD$118,4,0)</f>
        <v>200000</v>
      </c>
      <c r="F149" s="123">
        <f>VLOOKUP($D149,Zusammenführung!$S$7:$AD$118,7,0)</f>
        <v>300000</v>
      </c>
      <c r="G149" s="123">
        <f>VLOOKUP($D149,Zusammenführung!$S$7:$AD$118,10,0)</f>
        <v>308651.9114688129</v>
      </c>
      <c r="H149" s="285">
        <f ca="1">VLOOKUP(E149,Zusammenführung!V$7:X$118,3,0)</f>
        <v>4</v>
      </c>
      <c r="I149" s="162">
        <f ca="1">VLOOKUP(F149,Zusammenführung!$Y$7:$AA$118,3,0)</f>
        <v>6</v>
      </c>
      <c r="J149" s="286">
        <f ca="1">VLOOKUP(G149,Zusammenführung!$AB$7:$AD$118,3,0)</f>
        <v>31</v>
      </c>
    </row>
    <row r="150" spans="1:10" x14ac:dyDescent="0.25">
      <c r="A150" s="6" t="s">
        <v>2268</v>
      </c>
      <c r="B150" s="5" t="s">
        <v>1246</v>
      </c>
      <c r="C150" s="5" t="s">
        <v>1342</v>
      </c>
      <c r="D150" s="7">
        <v>325000</v>
      </c>
      <c r="E150" s="122">
        <f>VLOOKUP($D150,Zusammenführung!$S$7:$AD$118,4,0)</f>
        <v>200000</v>
      </c>
      <c r="F150" s="123">
        <f>VLOOKUP($D150,Zusammenführung!$S$7:$AD$118,7,0)</f>
        <v>300000</v>
      </c>
      <c r="G150" s="123">
        <f>VLOOKUP($D150,Zusammenführung!$S$7:$AD$118,10,0)</f>
        <v>308651.9114688129</v>
      </c>
      <c r="H150" s="285">
        <f ca="1">VLOOKUP(E150,Zusammenführung!V$7:X$118,3,0)</f>
        <v>4</v>
      </c>
      <c r="I150" s="162">
        <f ca="1">VLOOKUP(F150,Zusammenführung!$Y$7:$AA$118,3,0)</f>
        <v>6</v>
      </c>
      <c r="J150" s="286">
        <f ca="1">VLOOKUP(G150,Zusammenführung!$AB$7:$AD$118,3,0)</f>
        <v>31</v>
      </c>
    </row>
    <row r="151" spans="1:10" x14ac:dyDescent="0.25">
      <c r="A151" s="6" t="s">
        <v>2269</v>
      </c>
      <c r="B151" s="5" t="s">
        <v>1244</v>
      </c>
      <c r="C151" s="5" t="s">
        <v>1342</v>
      </c>
      <c r="D151" s="7">
        <v>325000</v>
      </c>
      <c r="E151" s="122">
        <f>VLOOKUP($D151,Zusammenführung!$S$7:$AD$118,4,0)</f>
        <v>200000</v>
      </c>
      <c r="F151" s="123">
        <f>VLOOKUP($D151,Zusammenführung!$S$7:$AD$118,7,0)</f>
        <v>300000</v>
      </c>
      <c r="G151" s="123">
        <f>VLOOKUP($D151,Zusammenführung!$S$7:$AD$118,10,0)</f>
        <v>308651.9114688129</v>
      </c>
      <c r="H151" s="285">
        <f ca="1">VLOOKUP(E151,Zusammenführung!V$7:X$118,3,0)</f>
        <v>4</v>
      </c>
      <c r="I151" s="162">
        <f ca="1">VLOOKUP(F151,Zusammenführung!$Y$7:$AA$118,3,0)</f>
        <v>6</v>
      </c>
      <c r="J151" s="286">
        <f ca="1">VLOOKUP(G151,Zusammenführung!$AB$7:$AD$118,3,0)</f>
        <v>31</v>
      </c>
    </row>
    <row r="152" spans="1:10" x14ac:dyDescent="0.25">
      <c r="A152" s="6" t="s">
        <v>2270</v>
      </c>
      <c r="B152" s="5" t="s">
        <v>1243</v>
      </c>
      <c r="C152" s="5" t="s">
        <v>1342</v>
      </c>
      <c r="D152" s="7">
        <v>325000</v>
      </c>
      <c r="E152" s="122">
        <f>VLOOKUP($D152,Zusammenführung!$S$7:$AD$118,4,0)</f>
        <v>200000</v>
      </c>
      <c r="F152" s="123">
        <f>VLOOKUP($D152,Zusammenführung!$S$7:$AD$118,7,0)</f>
        <v>300000</v>
      </c>
      <c r="G152" s="123">
        <f>VLOOKUP($D152,Zusammenführung!$S$7:$AD$118,10,0)</f>
        <v>308651.9114688129</v>
      </c>
      <c r="H152" s="285">
        <f ca="1">VLOOKUP(E152,Zusammenführung!V$7:X$118,3,0)</f>
        <v>4</v>
      </c>
      <c r="I152" s="162">
        <f ca="1">VLOOKUP(F152,Zusammenführung!$Y$7:$AA$118,3,0)</f>
        <v>6</v>
      </c>
      <c r="J152" s="286">
        <f ca="1">VLOOKUP(G152,Zusammenführung!$AB$7:$AD$118,3,0)</f>
        <v>31</v>
      </c>
    </row>
    <row r="153" spans="1:10" x14ac:dyDescent="0.25">
      <c r="A153" s="6" t="s">
        <v>2271</v>
      </c>
      <c r="B153" s="5" t="s">
        <v>1245</v>
      </c>
      <c r="C153" s="5" t="s">
        <v>1342</v>
      </c>
      <c r="D153" s="7">
        <v>325000</v>
      </c>
      <c r="E153" s="122">
        <f>VLOOKUP($D153,Zusammenführung!$S$7:$AD$118,4,0)</f>
        <v>200000</v>
      </c>
      <c r="F153" s="123">
        <f>VLOOKUP($D153,Zusammenführung!$S$7:$AD$118,7,0)</f>
        <v>300000</v>
      </c>
      <c r="G153" s="123">
        <f>VLOOKUP($D153,Zusammenführung!$S$7:$AD$118,10,0)</f>
        <v>308651.9114688129</v>
      </c>
      <c r="H153" s="285">
        <f ca="1">VLOOKUP(E153,Zusammenführung!V$7:X$118,3,0)</f>
        <v>4</v>
      </c>
      <c r="I153" s="162">
        <f ca="1">VLOOKUP(F153,Zusammenführung!$Y$7:$AA$118,3,0)</f>
        <v>6</v>
      </c>
      <c r="J153" s="286">
        <f ca="1">VLOOKUP(G153,Zusammenführung!$AB$7:$AD$118,3,0)</f>
        <v>31</v>
      </c>
    </row>
    <row r="154" spans="1:10" x14ac:dyDescent="0.25">
      <c r="A154" s="6" t="s">
        <v>2272</v>
      </c>
      <c r="B154" s="5" t="s">
        <v>1250</v>
      </c>
      <c r="C154" s="5" t="s">
        <v>1342</v>
      </c>
      <c r="D154" s="7">
        <v>300000</v>
      </c>
      <c r="E154" s="122">
        <f>VLOOKUP($D154,Zusammenführung!$S$7:$AD$118,4,0)</f>
        <v>200000</v>
      </c>
      <c r="F154" s="123">
        <f>VLOOKUP($D154,Zusammenführung!$S$7:$AD$118,7,0)</f>
        <v>300000</v>
      </c>
      <c r="G154" s="123">
        <f>VLOOKUP($D154,Zusammenführung!$S$7:$AD$118,10,0)</f>
        <v>308651.9114688129</v>
      </c>
      <c r="H154" s="285">
        <f ca="1">VLOOKUP(E154,Zusammenführung!V$7:X$118,3,0)</f>
        <v>4</v>
      </c>
      <c r="I154" s="162">
        <f ca="1">VLOOKUP(F154,Zusammenführung!$Y$7:$AA$118,3,0)</f>
        <v>6</v>
      </c>
      <c r="J154" s="286">
        <f ca="1">VLOOKUP(G154,Zusammenführung!$AB$7:$AD$118,3,0)</f>
        <v>31</v>
      </c>
    </row>
    <row r="155" spans="1:10" x14ac:dyDescent="0.25">
      <c r="A155" s="6" t="s">
        <v>2273</v>
      </c>
      <c r="B155" s="5" t="s">
        <v>1251</v>
      </c>
      <c r="C155" s="5" t="s">
        <v>1342</v>
      </c>
      <c r="D155" s="7">
        <v>300000</v>
      </c>
      <c r="E155" s="122">
        <f>VLOOKUP($D155,Zusammenführung!$S$7:$AD$118,4,0)</f>
        <v>200000</v>
      </c>
      <c r="F155" s="123">
        <f>VLOOKUP($D155,Zusammenführung!$S$7:$AD$118,7,0)</f>
        <v>300000</v>
      </c>
      <c r="G155" s="123">
        <f>VLOOKUP($D155,Zusammenführung!$S$7:$AD$118,10,0)</f>
        <v>308651.9114688129</v>
      </c>
      <c r="H155" s="285">
        <f ca="1">VLOOKUP(E155,Zusammenführung!V$7:X$118,3,0)</f>
        <v>4</v>
      </c>
      <c r="I155" s="162">
        <f ca="1">VLOOKUP(F155,Zusammenführung!$Y$7:$AA$118,3,0)</f>
        <v>6</v>
      </c>
      <c r="J155" s="286">
        <f ca="1">VLOOKUP(G155,Zusammenführung!$AB$7:$AD$118,3,0)</f>
        <v>31</v>
      </c>
    </row>
    <row r="156" spans="1:10" x14ac:dyDescent="0.25">
      <c r="A156" s="6" t="s">
        <v>2274</v>
      </c>
      <c r="B156" s="5" t="s">
        <v>1249</v>
      </c>
      <c r="C156" s="5" t="s">
        <v>1342</v>
      </c>
      <c r="D156" s="7">
        <v>300000</v>
      </c>
      <c r="E156" s="122">
        <f>VLOOKUP($D156,Zusammenführung!$S$7:$AD$118,4,0)</f>
        <v>200000</v>
      </c>
      <c r="F156" s="123">
        <f>VLOOKUP($D156,Zusammenführung!$S$7:$AD$118,7,0)</f>
        <v>300000</v>
      </c>
      <c r="G156" s="123">
        <f>VLOOKUP($D156,Zusammenführung!$S$7:$AD$118,10,0)</f>
        <v>308651.9114688129</v>
      </c>
      <c r="H156" s="285">
        <f ca="1">VLOOKUP(E156,Zusammenführung!V$7:X$118,3,0)</f>
        <v>4</v>
      </c>
      <c r="I156" s="162">
        <f ca="1">VLOOKUP(F156,Zusammenführung!$Y$7:$AA$118,3,0)</f>
        <v>6</v>
      </c>
      <c r="J156" s="286">
        <f ca="1">VLOOKUP(G156,Zusammenführung!$AB$7:$AD$118,3,0)</f>
        <v>31</v>
      </c>
    </row>
    <row r="157" spans="1:10" x14ac:dyDescent="0.25">
      <c r="A157" s="6" t="s">
        <v>2275</v>
      </c>
      <c r="B157" s="5" t="s">
        <v>1247</v>
      </c>
      <c r="C157" s="5" t="s">
        <v>1342</v>
      </c>
      <c r="D157" s="7">
        <v>300000</v>
      </c>
      <c r="E157" s="122">
        <f>VLOOKUP($D157,Zusammenführung!$S$7:$AD$118,4,0)</f>
        <v>200000</v>
      </c>
      <c r="F157" s="123">
        <f>VLOOKUP($D157,Zusammenführung!$S$7:$AD$118,7,0)</f>
        <v>300000</v>
      </c>
      <c r="G157" s="123">
        <f>VLOOKUP($D157,Zusammenführung!$S$7:$AD$118,10,0)</f>
        <v>308651.9114688129</v>
      </c>
      <c r="H157" s="285">
        <f ca="1">VLOOKUP(E157,Zusammenführung!V$7:X$118,3,0)</f>
        <v>4</v>
      </c>
      <c r="I157" s="162">
        <f ca="1">VLOOKUP(F157,Zusammenführung!$Y$7:$AA$118,3,0)</f>
        <v>6</v>
      </c>
      <c r="J157" s="286">
        <f ca="1">VLOOKUP(G157,Zusammenführung!$AB$7:$AD$118,3,0)</f>
        <v>31</v>
      </c>
    </row>
    <row r="158" spans="1:10" x14ac:dyDescent="0.25">
      <c r="A158" s="6" t="s">
        <v>2276</v>
      </c>
      <c r="B158" s="5" t="s">
        <v>1248</v>
      </c>
      <c r="C158" s="5" t="s">
        <v>1342</v>
      </c>
      <c r="D158" s="7">
        <v>300000</v>
      </c>
      <c r="E158" s="122">
        <f>VLOOKUP($D158,Zusammenführung!$S$7:$AD$118,4,0)</f>
        <v>200000</v>
      </c>
      <c r="F158" s="123">
        <f>VLOOKUP($D158,Zusammenführung!$S$7:$AD$118,7,0)</f>
        <v>300000</v>
      </c>
      <c r="G158" s="123">
        <f>VLOOKUP($D158,Zusammenführung!$S$7:$AD$118,10,0)</f>
        <v>308651.9114688129</v>
      </c>
      <c r="H158" s="285">
        <f ca="1">VLOOKUP(E158,Zusammenführung!V$7:X$118,3,0)</f>
        <v>4</v>
      </c>
      <c r="I158" s="162">
        <f ca="1">VLOOKUP(F158,Zusammenführung!$Y$7:$AA$118,3,0)</f>
        <v>6</v>
      </c>
      <c r="J158" s="286">
        <f ca="1">VLOOKUP(G158,Zusammenführung!$AB$7:$AD$118,3,0)</f>
        <v>31</v>
      </c>
    </row>
    <row r="159" spans="1:10" x14ac:dyDescent="0.25">
      <c r="A159" s="6" t="s">
        <v>2277</v>
      </c>
      <c r="B159" s="5" t="s">
        <v>1252</v>
      </c>
      <c r="C159" s="5" t="s">
        <v>1342</v>
      </c>
      <c r="D159" s="7">
        <v>300000</v>
      </c>
      <c r="E159" s="122">
        <f>VLOOKUP($D159,Zusammenführung!$S$7:$AD$118,4,0)</f>
        <v>200000</v>
      </c>
      <c r="F159" s="123">
        <f>VLOOKUP($D159,Zusammenführung!$S$7:$AD$118,7,0)</f>
        <v>300000</v>
      </c>
      <c r="G159" s="123">
        <f>VLOOKUP($D159,Zusammenführung!$S$7:$AD$118,10,0)</f>
        <v>308651.9114688129</v>
      </c>
      <c r="H159" s="285">
        <f ca="1">VLOOKUP(E159,Zusammenführung!V$7:X$118,3,0)</f>
        <v>4</v>
      </c>
      <c r="I159" s="162">
        <f ca="1">VLOOKUP(F159,Zusammenführung!$Y$7:$AA$118,3,0)</f>
        <v>6</v>
      </c>
      <c r="J159" s="286">
        <f ca="1">VLOOKUP(G159,Zusammenführung!$AB$7:$AD$118,3,0)</f>
        <v>31</v>
      </c>
    </row>
    <row r="160" spans="1:10" x14ac:dyDescent="0.25">
      <c r="A160" s="6" t="s">
        <v>2278</v>
      </c>
      <c r="B160" s="5" t="s">
        <v>1253</v>
      </c>
      <c r="C160" s="5" t="s">
        <v>1342</v>
      </c>
      <c r="D160" s="7">
        <v>300000</v>
      </c>
      <c r="E160" s="122">
        <f>VLOOKUP($D160,Zusammenführung!$S$7:$AD$118,4,0)</f>
        <v>200000</v>
      </c>
      <c r="F160" s="123">
        <f>VLOOKUP($D160,Zusammenführung!$S$7:$AD$118,7,0)</f>
        <v>300000</v>
      </c>
      <c r="G160" s="123">
        <f>VLOOKUP($D160,Zusammenführung!$S$7:$AD$118,10,0)</f>
        <v>308651.9114688129</v>
      </c>
      <c r="H160" s="285">
        <f ca="1">VLOOKUP(E160,Zusammenführung!V$7:X$118,3,0)</f>
        <v>4</v>
      </c>
      <c r="I160" s="162">
        <f ca="1">VLOOKUP(F160,Zusammenführung!$Y$7:$AA$118,3,0)</f>
        <v>6</v>
      </c>
      <c r="J160" s="286">
        <f ca="1">VLOOKUP(G160,Zusammenführung!$AB$7:$AD$118,3,0)</f>
        <v>31</v>
      </c>
    </row>
    <row r="161" spans="1:10" x14ac:dyDescent="0.25">
      <c r="A161" s="6" t="s">
        <v>2279</v>
      </c>
      <c r="B161" s="5" t="s">
        <v>1255</v>
      </c>
      <c r="C161" s="5" t="s">
        <v>1342</v>
      </c>
      <c r="D161" s="7">
        <v>275000</v>
      </c>
      <c r="E161" s="122">
        <f>VLOOKUP($D161,Zusammenführung!$S$7:$AD$118,4,0)</f>
        <v>200000</v>
      </c>
      <c r="F161" s="123">
        <f>VLOOKUP($D161,Zusammenführung!$S$7:$AD$118,7,0)</f>
        <v>300000</v>
      </c>
      <c r="G161" s="123">
        <f>VLOOKUP($D161,Zusammenführung!$S$7:$AD$118,10,0)</f>
        <v>271227.36418511067</v>
      </c>
      <c r="H161" s="285">
        <f ca="1">VLOOKUP(E161,Zusammenführung!V$7:X$118,3,0)</f>
        <v>4</v>
      </c>
      <c r="I161" s="162">
        <f ca="1">VLOOKUP(F161,Zusammenführung!$Y$7:$AA$118,3,0)</f>
        <v>6</v>
      </c>
      <c r="J161" s="286">
        <f ca="1">VLOOKUP(G161,Zusammenführung!$AB$7:$AD$118,3,0)</f>
        <v>30</v>
      </c>
    </row>
    <row r="162" spans="1:10" x14ac:dyDescent="0.25">
      <c r="A162" s="6" t="s">
        <v>2280</v>
      </c>
      <c r="B162" s="5" t="s">
        <v>1254</v>
      </c>
      <c r="C162" s="5" t="s">
        <v>1342</v>
      </c>
      <c r="D162" s="7">
        <v>275000</v>
      </c>
      <c r="E162" s="122">
        <f>VLOOKUP($D162,Zusammenführung!$S$7:$AD$118,4,0)</f>
        <v>200000</v>
      </c>
      <c r="F162" s="123">
        <f>VLOOKUP($D162,Zusammenführung!$S$7:$AD$118,7,0)</f>
        <v>300000</v>
      </c>
      <c r="G162" s="123">
        <f>VLOOKUP($D162,Zusammenführung!$S$7:$AD$118,10,0)</f>
        <v>271227.36418511067</v>
      </c>
      <c r="H162" s="285">
        <f ca="1">VLOOKUP(E162,Zusammenführung!V$7:X$118,3,0)</f>
        <v>4</v>
      </c>
      <c r="I162" s="162">
        <f ca="1">VLOOKUP(F162,Zusammenführung!$Y$7:$AA$118,3,0)</f>
        <v>6</v>
      </c>
      <c r="J162" s="286">
        <f ca="1">VLOOKUP(G162,Zusammenführung!$AB$7:$AD$118,3,0)</f>
        <v>30</v>
      </c>
    </row>
    <row r="163" spans="1:10" x14ac:dyDescent="0.25">
      <c r="A163" s="6" t="s">
        <v>2281</v>
      </c>
      <c r="B163" s="5" t="s">
        <v>1260</v>
      </c>
      <c r="C163" s="5" t="s">
        <v>1342</v>
      </c>
      <c r="D163" s="7">
        <v>250000</v>
      </c>
      <c r="E163" s="122">
        <f>VLOOKUP($D163,Zusammenführung!$S$7:$AD$118,4,0)</f>
        <v>200000</v>
      </c>
      <c r="F163" s="123">
        <f>VLOOKUP($D163,Zusammenführung!$S$7:$AD$118,7,0)</f>
        <v>200000</v>
      </c>
      <c r="G163" s="123">
        <f>VLOOKUP($D163,Zusammenführung!$S$7:$AD$118,10,0)</f>
        <v>235010.06036217304</v>
      </c>
      <c r="H163" s="285">
        <f ca="1">VLOOKUP(E163,Zusammenführung!V$7:X$118,3,0)</f>
        <v>4</v>
      </c>
      <c r="I163" s="162">
        <f ca="1">VLOOKUP(F163,Zusammenführung!$Y$7:$AA$118,3,0)</f>
        <v>5</v>
      </c>
      <c r="J163" s="286">
        <f ca="1">VLOOKUP(G163,Zusammenführung!$AB$7:$AD$118,3,0)</f>
        <v>29</v>
      </c>
    </row>
    <row r="164" spans="1:10" x14ac:dyDescent="0.25">
      <c r="A164" s="6" t="s">
        <v>2282</v>
      </c>
      <c r="B164" s="5" t="s">
        <v>1258</v>
      </c>
      <c r="C164" s="5" t="s">
        <v>1342</v>
      </c>
      <c r="D164" s="7">
        <v>250000</v>
      </c>
      <c r="E164" s="122">
        <f>VLOOKUP($D164,Zusammenführung!$S$7:$AD$118,4,0)</f>
        <v>200000</v>
      </c>
      <c r="F164" s="123">
        <f>VLOOKUP($D164,Zusammenführung!$S$7:$AD$118,7,0)</f>
        <v>200000</v>
      </c>
      <c r="G164" s="123">
        <f>VLOOKUP($D164,Zusammenführung!$S$7:$AD$118,10,0)</f>
        <v>235010.06036217304</v>
      </c>
      <c r="H164" s="285">
        <f ca="1">VLOOKUP(E164,Zusammenführung!V$7:X$118,3,0)</f>
        <v>4</v>
      </c>
      <c r="I164" s="162">
        <f ca="1">VLOOKUP(F164,Zusammenführung!$Y$7:$AA$118,3,0)</f>
        <v>5</v>
      </c>
      <c r="J164" s="286">
        <f ca="1">VLOOKUP(G164,Zusammenführung!$AB$7:$AD$118,3,0)</f>
        <v>29</v>
      </c>
    </row>
    <row r="165" spans="1:10" x14ac:dyDescent="0.25">
      <c r="A165" s="6" t="s">
        <v>2283</v>
      </c>
      <c r="B165" s="5" t="s">
        <v>1259</v>
      </c>
      <c r="C165" s="5" t="s">
        <v>1342</v>
      </c>
      <c r="D165" s="7">
        <v>250000</v>
      </c>
      <c r="E165" s="122">
        <f>VLOOKUP($D165,Zusammenführung!$S$7:$AD$118,4,0)</f>
        <v>200000</v>
      </c>
      <c r="F165" s="123">
        <f>VLOOKUP($D165,Zusammenführung!$S$7:$AD$118,7,0)</f>
        <v>200000</v>
      </c>
      <c r="G165" s="123">
        <f>VLOOKUP($D165,Zusammenführung!$S$7:$AD$118,10,0)</f>
        <v>235010.06036217304</v>
      </c>
      <c r="H165" s="285">
        <f ca="1">VLOOKUP(E165,Zusammenführung!V$7:X$118,3,0)</f>
        <v>4</v>
      </c>
      <c r="I165" s="162">
        <f ca="1">VLOOKUP(F165,Zusammenführung!$Y$7:$AA$118,3,0)</f>
        <v>5</v>
      </c>
      <c r="J165" s="286">
        <f ca="1">VLOOKUP(G165,Zusammenführung!$AB$7:$AD$118,3,0)</f>
        <v>29</v>
      </c>
    </row>
    <row r="166" spans="1:10" x14ac:dyDescent="0.25">
      <c r="A166" s="6" t="s">
        <v>2284</v>
      </c>
      <c r="B166" s="5" t="s">
        <v>1256</v>
      </c>
      <c r="C166" s="5" t="s">
        <v>1342</v>
      </c>
      <c r="D166" s="7">
        <v>250000</v>
      </c>
      <c r="E166" s="122">
        <f>VLOOKUP($D166,Zusammenführung!$S$7:$AD$118,4,0)</f>
        <v>200000</v>
      </c>
      <c r="F166" s="123">
        <f>VLOOKUP($D166,Zusammenführung!$S$7:$AD$118,7,0)</f>
        <v>200000</v>
      </c>
      <c r="G166" s="123">
        <f>VLOOKUP($D166,Zusammenführung!$S$7:$AD$118,10,0)</f>
        <v>235010.06036217304</v>
      </c>
      <c r="H166" s="285">
        <f ca="1">VLOOKUP(E166,Zusammenführung!V$7:X$118,3,0)</f>
        <v>4</v>
      </c>
      <c r="I166" s="162">
        <f ca="1">VLOOKUP(F166,Zusammenführung!$Y$7:$AA$118,3,0)</f>
        <v>5</v>
      </c>
      <c r="J166" s="286">
        <f ca="1">VLOOKUP(G166,Zusammenführung!$AB$7:$AD$118,3,0)</f>
        <v>29</v>
      </c>
    </row>
    <row r="167" spans="1:10" x14ac:dyDescent="0.25">
      <c r="A167" s="6" t="s">
        <v>2285</v>
      </c>
      <c r="B167" s="5" t="s">
        <v>1257</v>
      </c>
      <c r="C167" s="5" t="s">
        <v>1342</v>
      </c>
      <c r="D167" s="7">
        <v>250000</v>
      </c>
      <c r="E167" s="122">
        <f>VLOOKUP($D167,Zusammenführung!$S$7:$AD$118,4,0)</f>
        <v>200000</v>
      </c>
      <c r="F167" s="123">
        <f>VLOOKUP($D167,Zusammenführung!$S$7:$AD$118,7,0)</f>
        <v>200000</v>
      </c>
      <c r="G167" s="123">
        <f>VLOOKUP($D167,Zusammenführung!$S$7:$AD$118,10,0)</f>
        <v>235010.06036217304</v>
      </c>
      <c r="H167" s="285">
        <f ca="1">VLOOKUP(E167,Zusammenführung!V$7:X$118,3,0)</f>
        <v>4</v>
      </c>
      <c r="I167" s="162">
        <f ca="1">VLOOKUP(F167,Zusammenführung!$Y$7:$AA$118,3,0)</f>
        <v>5</v>
      </c>
      <c r="J167" s="286">
        <f ca="1">VLOOKUP(G167,Zusammenführung!$AB$7:$AD$118,3,0)</f>
        <v>29</v>
      </c>
    </row>
    <row r="168" spans="1:10" x14ac:dyDescent="0.25">
      <c r="A168" s="6" t="s">
        <v>2286</v>
      </c>
      <c r="B168" s="5" t="s">
        <v>1261</v>
      </c>
      <c r="C168" s="5" t="s">
        <v>1342</v>
      </c>
      <c r="D168" s="7">
        <v>225000</v>
      </c>
      <c r="E168" s="122">
        <f>VLOOKUP($D168,Zusammenführung!$S$7:$AD$118,4,0)</f>
        <v>200000</v>
      </c>
      <c r="F168" s="123">
        <f>VLOOKUP($D168,Zusammenführung!$S$7:$AD$118,7,0)</f>
        <v>200000</v>
      </c>
      <c r="G168" s="123">
        <f>VLOOKUP($D168,Zusammenführung!$S$7:$AD$118,10,0)</f>
        <v>235010.06036217304</v>
      </c>
      <c r="H168" s="285">
        <f ca="1">VLOOKUP(E168,Zusammenführung!V$7:X$118,3,0)</f>
        <v>4</v>
      </c>
      <c r="I168" s="162">
        <f ca="1">VLOOKUP(F168,Zusammenführung!$Y$7:$AA$118,3,0)</f>
        <v>5</v>
      </c>
      <c r="J168" s="286">
        <f ca="1">VLOOKUP(G168,Zusammenführung!$AB$7:$AD$118,3,0)</f>
        <v>29</v>
      </c>
    </row>
    <row r="169" spans="1:10" x14ac:dyDescent="0.25">
      <c r="A169" s="6" t="s">
        <v>2287</v>
      </c>
      <c r="B169" s="5" t="s">
        <v>1262</v>
      </c>
      <c r="C169" s="5" t="s">
        <v>1342</v>
      </c>
      <c r="D169" s="7">
        <v>200000</v>
      </c>
      <c r="E169" s="122">
        <f>VLOOKUP($D169,Zusammenführung!$S$7:$AD$118,4,0)</f>
        <v>200000</v>
      </c>
      <c r="F169" s="123">
        <f>VLOOKUP($D169,Zusammenführung!$S$7:$AD$118,7,0)</f>
        <v>200000</v>
      </c>
      <c r="G169" s="123">
        <f>VLOOKUP($D169,Zusammenführung!$S$7:$AD$118,10,0)</f>
        <v>200000</v>
      </c>
      <c r="H169" s="285">
        <f ca="1">VLOOKUP(E169,Zusammenführung!V$7:X$118,3,0)</f>
        <v>4</v>
      </c>
      <c r="I169" s="162">
        <f ca="1">VLOOKUP(F169,Zusammenführung!$Y$7:$AA$118,3,0)</f>
        <v>5</v>
      </c>
      <c r="J169" s="286">
        <f ca="1">VLOOKUP(G169,Zusammenführung!$AB$7:$AD$118,3,0)</f>
        <v>28</v>
      </c>
    </row>
    <row r="170" spans="1:10" x14ac:dyDescent="0.25">
      <c r="A170" s="6" t="s">
        <v>2288</v>
      </c>
      <c r="B170" s="5" t="s">
        <v>1263</v>
      </c>
      <c r="C170" s="5" t="s">
        <v>1342</v>
      </c>
      <c r="D170" s="7">
        <v>200000</v>
      </c>
      <c r="E170" s="122">
        <f>VLOOKUP($D170,Zusammenführung!$S$7:$AD$118,4,0)</f>
        <v>200000</v>
      </c>
      <c r="F170" s="123">
        <f>VLOOKUP($D170,Zusammenführung!$S$7:$AD$118,7,0)</f>
        <v>200000</v>
      </c>
      <c r="G170" s="123">
        <f>VLOOKUP($D170,Zusammenführung!$S$7:$AD$118,10,0)</f>
        <v>200000</v>
      </c>
      <c r="H170" s="285">
        <f ca="1">VLOOKUP(E170,Zusammenführung!V$7:X$118,3,0)</f>
        <v>4</v>
      </c>
      <c r="I170" s="162">
        <f ca="1">VLOOKUP(F170,Zusammenführung!$Y$7:$AA$118,3,0)</f>
        <v>5</v>
      </c>
      <c r="J170" s="286">
        <f ca="1">VLOOKUP(G170,Zusammenführung!$AB$7:$AD$118,3,0)</f>
        <v>28</v>
      </c>
    </row>
    <row r="171" spans="1:10" x14ac:dyDescent="0.25">
      <c r="A171" s="6" t="s">
        <v>2289</v>
      </c>
      <c r="B171" s="5" t="s">
        <v>1264</v>
      </c>
      <c r="C171" s="5" t="s">
        <v>1342</v>
      </c>
      <c r="D171" s="7">
        <v>175000</v>
      </c>
      <c r="E171" s="122">
        <f>VLOOKUP($D171,Zusammenführung!$S$7:$AD$118,4,0)</f>
        <v>200000</v>
      </c>
      <c r="F171" s="123">
        <f>VLOOKUP($D171,Zusammenführung!$S$7:$AD$118,7,0)</f>
        <v>150000</v>
      </c>
      <c r="G171" s="123">
        <f>VLOOKUP($D171,Zusammenführung!$S$7:$AD$118,10,0)</f>
        <v>172591.36212624583</v>
      </c>
      <c r="H171" s="285">
        <f ca="1">VLOOKUP(E171,Zusammenführung!V$7:X$118,3,0)</f>
        <v>4</v>
      </c>
      <c r="I171" s="162">
        <f ca="1">VLOOKUP(F171,Zusammenführung!$Y$7:$AA$118,3,0)</f>
        <v>4</v>
      </c>
      <c r="J171" s="286">
        <f ca="1">VLOOKUP(G171,Zusammenführung!$AB$7:$AD$118,3,0)</f>
        <v>26</v>
      </c>
    </row>
    <row r="172" spans="1:10" x14ac:dyDescent="0.25">
      <c r="A172" s="6" t="s">
        <v>2290</v>
      </c>
      <c r="B172" s="5" t="s">
        <v>1266</v>
      </c>
      <c r="C172" s="5" t="s">
        <v>1343</v>
      </c>
      <c r="D172" s="7">
        <v>600000</v>
      </c>
      <c r="E172" s="122">
        <f>VLOOKUP($D172,Zusammenführung!$S$7:$AD$118,4,0)</f>
        <v>500000</v>
      </c>
      <c r="F172" s="123">
        <f>VLOOKUP($D172,Zusammenführung!$S$7:$AD$118,7,0)</f>
        <v>600000</v>
      </c>
      <c r="G172" s="123">
        <f>VLOOKUP($D172,Zusammenführung!$S$7:$AD$118,10,0)</f>
        <v>604426.55935613695</v>
      </c>
      <c r="H172" s="285">
        <f ca="1">VLOOKUP(E172,Zusammenführung!V$7:X$118,3,0)</f>
        <v>5</v>
      </c>
      <c r="I172" s="162">
        <f ca="1">VLOOKUP(F172,Zusammenführung!$Y$7:$AA$118,3,0)</f>
        <v>8</v>
      </c>
      <c r="J172" s="286">
        <f ca="1">VLOOKUP(G172,Zusammenführung!$AB$7:$AD$118,3,0)</f>
        <v>38</v>
      </c>
    </row>
    <row r="173" spans="1:10" x14ac:dyDescent="0.25">
      <c r="A173" s="6" t="s">
        <v>2291</v>
      </c>
      <c r="B173" s="5" t="s">
        <v>1265</v>
      </c>
      <c r="C173" s="5" t="s">
        <v>1343</v>
      </c>
      <c r="D173" s="7">
        <v>600000</v>
      </c>
      <c r="E173" s="122">
        <f>VLOOKUP($D173,Zusammenführung!$S$7:$AD$118,4,0)</f>
        <v>500000</v>
      </c>
      <c r="F173" s="123">
        <f>VLOOKUP($D173,Zusammenführung!$S$7:$AD$118,7,0)</f>
        <v>600000</v>
      </c>
      <c r="G173" s="123">
        <f>VLOOKUP($D173,Zusammenführung!$S$7:$AD$118,10,0)</f>
        <v>604426.55935613695</v>
      </c>
      <c r="H173" s="285">
        <f ca="1">VLOOKUP(E173,Zusammenführung!V$7:X$118,3,0)</f>
        <v>5</v>
      </c>
      <c r="I173" s="162">
        <f ca="1">VLOOKUP(F173,Zusammenführung!$Y$7:$AA$118,3,0)</f>
        <v>8</v>
      </c>
      <c r="J173" s="286">
        <f ca="1">VLOOKUP(G173,Zusammenführung!$AB$7:$AD$118,3,0)</f>
        <v>38</v>
      </c>
    </row>
    <row r="174" spans="1:10" x14ac:dyDescent="0.25">
      <c r="A174" s="6" t="s">
        <v>2292</v>
      </c>
      <c r="B174" s="5" t="s">
        <v>1269</v>
      </c>
      <c r="C174" s="5" t="s">
        <v>1343</v>
      </c>
      <c r="D174" s="7">
        <v>400000</v>
      </c>
      <c r="E174" s="122">
        <f>VLOOKUP($D174,Zusammenführung!$S$7:$AD$118,4,0)</f>
        <v>500000</v>
      </c>
      <c r="F174" s="123">
        <f>VLOOKUP($D174,Zusammenführung!$S$7:$AD$118,7,0)</f>
        <v>400000</v>
      </c>
      <c r="G174" s="123">
        <f>VLOOKUP($D174,Zusammenführung!$S$7:$AD$118,10,0)</f>
        <v>387122.73641851114</v>
      </c>
      <c r="H174" s="285">
        <f ca="1">VLOOKUP(E174,Zusammenführung!V$7:X$118,3,0)</f>
        <v>5</v>
      </c>
      <c r="I174" s="162">
        <f ca="1">VLOOKUP(F174,Zusammenführung!$Y$7:$AA$118,3,0)</f>
        <v>7</v>
      </c>
      <c r="J174" s="286">
        <f ca="1">VLOOKUP(G174,Zusammenführung!$AB$7:$AD$118,3,0)</f>
        <v>33</v>
      </c>
    </row>
    <row r="175" spans="1:10" x14ac:dyDescent="0.25">
      <c r="A175" s="6" t="s">
        <v>2293</v>
      </c>
      <c r="B175" s="5" t="s">
        <v>1268</v>
      </c>
      <c r="C175" s="5" t="s">
        <v>1343</v>
      </c>
      <c r="D175" s="7">
        <v>400000</v>
      </c>
      <c r="E175" s="122">
        <f>VLOOKUP($D175,Zusammenführung!$S$7:$AD$118,4,0)</f>
        <v>500000</v>
      </c>
      <c r="F175" s="123">
        <f>VLOOKUP($D175,Zusammenführung!$S$7:$AD$118,7,0)</f>
        <v>400000</v>
      </c>
      <c r="G175" s="123">
        <f>VLOOKUP($D175,Zusammenführung!$S$7:$AD$118,10,0)</f>
        <v>387122.73641851114</v>
      </c>
      <c r="H175" s="285">
        <f ca="1">VLOOKUP(E175,Zusammenführung!V$7:X$118,3,0)</f>
        <v>5</v>
      </c>
      <c r="I175" s="162">
        <f ca="1">VLOOKUP(F175,Zusammenführung!$Y$7:$AA$118,3,0)</f>
        <v>7</v>
      </c>
      <c r="J175" s="286">
        <f ca="1">VLOOKUP(G175,Zusammenführung!$AB$7:$AD$118,3,0)</f>
        <v>33</v>
      </c>
    </row>
    <row r="176" spans="1:10" x14ac:dyDescent="0.25">
      <c r="A176" s="6" t="s">
        <v>2294</v>
      </c>
      <c r="B176" s="5" t="s">
        <v>1267</v>
      </c>
      <c r="C176" s="5" t="s">
        <v>1343</v>
      </c>
      <c r="D176" s="7">
        <v>400000</v>
      </c>
      <c r="E176" s="122">
        <f>VLOOKUP($D176,Zusammenführung!$S$7:$AD$118,4,0)</f>
        <v>500000</v>
      </c>
      <c r="F176" s="123">
        <f>VLOOKUP($D176,Zusammenführung!$S$7:$AD$118,7,0)</f>
        <v>400000</v>
      </c>
      <c r="G176" s="123">
        <f>VLOOKUP($D176,Zusammenführung!$S$7:$AD$118,10,0)</f>
        <v>387122.73641851114</v>
      </c>
      <c r="H176" s="285">
        <f ca="1">VLOOKUP(E176,Zusammenführung!V$7:X$118,3,0)</f>
        <v>5</v>
      </c>
      <c r="I176" s="162">
        <f ca="1">VLOOKUP(F176,Zusammenführung!$Y$7:$AA$118,3,0)</f>
        <v>7</v>
      </c>
      <c r="J176" s="286">
        <f ca="1">VLOOKUP(G176,Zusammenführung!$AB$7:$AD$118,3,0)</f>
        <v>33</v>
      </c>
    </row>
    <row r="177" spans="1:10" x14ac:dyDescent="0.25">
      <c r="A177" s="6" t="s">
        <v>2295</v>
      </c>
      <c r="B177" s="5" t="s">
        <v>1272</v>
      </c>
      <c r="C177" s="5" t="s">
        <v>1343</v>
      </c>
      <c r="D177" s="7">
        <v>375000</v>
      </c>
      <c r="E177" s="122">
        <f>VLOOKUP($D177,Zusammenführung!$S$7:$AD$118,4,0)</f>
        <v>500000</v>
      </c>
      <c r="F177" s="123">
        <f>VLOOKUP($D177,Zusammenführung!$S$7:$AD$118,7,0)</f>
        <v>400000</v>
      </c>
      <c r="G177" s="123">
        <f>VLOOKUP($D177,Zusammenführung!$S$7:$AD$118,10,0)</f>
        <v>387122.73641851114</v>
      </c>
      <c r="H177" s="285">
        <f ca="1">VLOOKUP(E177,Zusammenführung!V$7:X$118,3,0)</f>
        <v>5</v>
      </c>
      <c r="I177" s="162">
        <f ca="1">VLOOKUP(F177,Zusammenführung!$Y$7:$AA$118,3,0)</f>
        <v>7</v>
      </c>
      <c r="J177" s="286">
        <f ca="1">VLOOKUP(G177,Zusammenführung!$AB$7:$AD$118,3,0)</f>
        <v>33</v>
      </c>
    </row>
    <row r="178" spans="1:10" x14ac:dyDescent="0.25">
      <c r="A178" s="6" t="s">
        <v>2296</v>
      </c>
      <c r="B178" s="5" t="s">
        <v>1271</v>
      </c>
      <c r="C178" s="5" t="s">
        <v>1343</v>
      </c>
      <c r="D178" s="7">
        <v>375000</v>
      </c>
      <c r="E178" s="122">
        <f>VLOOKUP($D178,Zusammenführung!$S$7:$AD$118,4,0)</f>
        <v>500000</v>
      </c>
      <c r="F178" s="123">
        <f>VLOOKUP($D178,Zusammenführung!$S$7:$AD$118,7,0)</f>
        <v>400000</v>
      </c>
      <c r="G178" s="123">
        <f>VLOOKUP($D178,Zusammenführung!$S$7:$AD$118,10,0)</f>
        <v>387122.73641851114</v>
      </c>
      <c r="H178" s="285">
        <f ca="1">VLOOKUP(E178,Zusammenführung!V$7:X$118,3,0)</f>
        <v>5</v>
      </c>
      <c r="I178" s="162">
        <f ca="1">VLOOKUP(F178,Zusammenführung!$Y$7:$AA$118,3,0)</f>
        <v>7</v>
      </c>
      <c r="J178" s="286">
        <f ca="1">VLOOKUP(G178,Zusammenführung!$AB$7:$AD$118,3,0)</f>
        <v>33</v>
      </c>
    </row>
    <row r="179" spans="1:10" x14ac:dyDescent="0.25">
      <c r="A179" s="6" t="s">
        <v>2297</v>
      </c>
      <c r="B179" s="5" t="s">
        <v>1270</v>
      </c>
      <c r="C179" s="5" t="s">
        <v>1343</v>
      </c>
      <c r="D179" s="7">
        <v>375000</v>
      </c>
      <c r="E179" s="122">
        <f>VLOOKUP($D179,Zusammenführung!$S$7:$AD$118,4,0)</f>
        <v>500000</v>
      </c>
      <c r="F179" s="123">
        <f>VLOOKUP($D179,Zusammenführung!$S$7:$AD$118,7,0)</f>
        <v>400000</v>
      </c>
      <c r="G179" s="123">
        <f>VLOOKUP($D179,Zusammenführung!$S$7:$AD$118,10,0)</f>
        <v>387122.73641851114</v>
      </c>
      <c r="H179" s="285">
        <f ca="1">VLOOKUP(E179,Zusammenführung!V$7:X$118,3,0)</f>
        <v>5</v>
      </c>
      <c r="I179" s="162">
        <f ca="1">VLOOKUP(F179,Zusammenführung!$Y$7:$AA$118,3,0)</f>
        <v>7</v>
      </c>
      <c r="J179" s="286">
        <f ca="1">VLOOKUP(G179,Zusammenführung!$AB$7:$AD$118,3,0)</f>
        <v>33</v>
      </c>
    </row>
    <row r="180" spans="1:10" x14ac:dyDescent="0.25">
      <c r="A180" s="6" t="s">
        <v>2298</v>
      </c>
      <c r="B180" s="5" t="s">
        <v>1273</v>
      </c>
      <c r="C180" s="5" t="s">
        <v>1343</v>
      </c>
      <c r="D180" s="7">
        <v>325000</v>
      </c>
      <c r="E180" s="122">
        <f>VLOOKUP($D180,Zusammenführung!$S$7:$AD$118,4,0)</f>
        <v>200000</v>
      </c>
      <c r="F180" s="123">
        <f>VLOOKUP($D180,Zusammenführung!$S$7:$AD$118,7,0)</f>
        <v>300000</v>
      </c>
      <c r="G180" s="123">
        <f>VLOOKUP($D180,Zusammenführung!$S$7:$AD$118,10,0)</f>
        <v>308651.9114688129</v>
      </c>
      <c r="H180" s="285">
        <f ca="1">VLOOKUP(E180,Zusammenführung!V$7:X$118,3,0)</f>
        <v>4</v>
      </c>
      <c r="I180" s="162">
        <f ca="1">VLOOKUP(F180,Zusammenführung!$Y$7:$AA$118,3,0)</f>
        <v>6</v>
      </c>
      <c r="J180" s="286">
        <f ca="1">VLOOKUP(G180,Zusammenführung!$AB$7:$AD$118,3,0)</f>
        <v>31</v>
      </c>
    </row>
    <row r="181" spans="1:10" x14ac:dyDescent="0.25">
      <c r="A181" s="6" t="s">
        <v>2299</v>
      </c>
      <c r="B181" s="5" t="s">
        <v>1274</v>
      </c>
      <c r="C181" s="5" t="s">
        <v>1343</v>
      </c>
      <c r="D181" s="7">
        <v>325000</v>
      </c>
      <c r="E181" s="122">
        <f>VLOOKUP($D181,Zusammenführung!$S$7:$AD$118,4,0)</f>
        <v>200000</v>
      </c>
      <c r="F181" s="123">
        <f>VLOOKUP($D181,Zusammenführung!$S$7:$AD$118,7,0)</f>
        <v>300000</v>
      </c>
      <c r="G181" s="123">
        <f>VLOOKUP($D181,Zusammenführung!$S$7:$AD$118,10,0)</f>
        <v>308651.9114688129</v>
      </c>
      <c r="H181" s="285">
        <f ca="1">VLOOKUP(E181,Zusammenführung!V$7:X$118,3,0)</f>
        <v>4</v>
      </c>
      <c r="I181" s="162">
        <f ca="1">VLOOKUP(F181,Zusammenführung!$Y$7:$AA$118,3,0)</f>
        <v>6</v>
      </c>
      <c r="J181" s="286">
        <f ca="1">VLOOKUP(G181,Zusammenführung!$AB$7:$AD$118,3,0)</f>
        <v>31</v>
      </c>
    </row>
    <row r="182" spans="1:10" x14ac:dyDescent="0.25">
      <c r="A182" s="6" t="s">
        <v>2300</v>
      </c>
      <c r="B182" s="5" t="s">
        <v>1275</v>
      </c>
      <c r="C182" s="5" t="s">
        <v>1343</v>
      </c>
      <c r="D182" s="7">
        <v>325000</v>
      </c>
      <c r="E182" s="122">
        <f>VLOOKUP($D182,Zusammenführung!$S$7:$AD$118,4,0)</f>
        <v>200000</v>
      </c>
      <c r="F182" s="123">
        <f>VLOOKUP($D182,Zusammenführung!$S$7:$AD$118,7,0)</f>
        <v>300000</v>
      </c>
      <c r="G182" s="123">
        <f>VLOOKUP($D182,Zusammenführung!$S$7:$AD$118,10,0)</f>
        <v>308651.9114688129</v>
      </c>
      <c r="H182" s="285">
        <f ca="1">VLOOKUP(E182,Zusammenführung!V$7:X$118,3,0)</f>
        <v>4</v>
      </c>
      <c r="I182" s="162">
        <f ca="1">VLOOKUP(F182,Zusammenführung!$Y$7:$AA$118,3,0)</f>
        <v>6</v>
      </c>
      <c r="J182" s="286">
        <f ca="1">VLOOKUP(G182,Zusammenführung!$AB$7:$AD$118,3,0)</f>
        <v>31</v>
      </c>
    </row>
    <row r="183" spans="1:10" x14ac:dyDescent="0.25">
      <c r="A183" s="6" t="s">
        <v>2301</v>
      </c>
      <c r="B183" s="5" t="s">
        <v>1286</v>
      </c>
      <c r="C183" s="5" t="s">
        <v>1343</v>
      </c>
      <c r="D183" s="7">
        <v>300000</v>
      </c>
      <c r="E183" s="122">
        <f>VLOOKUP($D183,Zusammenführung!$S$7:$AD$118,4,0)</f>
        <v>200000</v>
      </c>
      <c r="F183" s="123">
        <f>VLOOKUP($D183,Zusammenführung!$S$7:$AD$118,7,0)</f>
        <v>300000</v>
      </c>
      <c r="G183" s="123">
        <f>VLOOKUP($D183,Zusammenführung!$S$7:$AD$118,10,0)</f>
        <v>308651.9114688129</v>
      </c>
      <c r="H183" s="285">
        <f ca="1">VLOOKUP(E183,Zusammenführung!V$7:X$118,3,0)</f>
        <v>4</v>
      </c>
      <c r="I183" s="162">
        <f ca="1">VLOOKUP(F183,Zusammenführung!$Y$7:$AA$118,3,0)</f>
        <v>6</v>
      </c>
      <c r="J183" s="286">
        <f ca="1">VLOOKUP(G183,Zusammenführung!$AB$7:$AD$118,3,0)</f>
        <v>31</v>
      </c>
    </row>
    <row r="184" spans="1:10" x14ac:dyDescent="0.25">
      <c r="A184" s="6" t="s">
        <v>2302</v>
      </c>
      <c r="B184" s="5" t="s">
        <v>1282</v>
      </c>
      <c r="C184" s="5" t="s">
        <v>1343</v>
      </c>
      <c r="D184" s="7">
        <v>300000</v>
      </c>
      <c r="E184" s="122">
        <f>VLOOKUP($D184,Zusammenführung!$S$7:$AD$118,4,0)</f>
        <v>200000</v>
      </c>
      <c r="F184" s="123">
        <f>VLOOKUP($D184,Zusammenführung!$S$7:$AD$118,7,0)</f>
        <v>300000</v>
      </c>
      <c r="G184" s="123">
        <f>VLOOKUP($D184,Zusammenführung!$S$7:$AD$118,10,0)</f>
        <v>308651.9114688129</v>
      </c>
      <c r="H184" s="285">
        <f ca="1">VLOOKUP(E184,Zusammenführung!V$7:X$118,3,0)</f>
        <v>4</v>
      </c>
      <c r="I184" s="162">
        <f ca="1">VLOOKUP(F184,Zusammenführung!$Y$7:$AA$118,3,0)</f>
        <v>6</v>
      </c>
      <c r="J184" s="286">
        <f ca="1">VLOOKUP(G184,Zusammenführung!$AB$7:$AD$118,3,0)</f>
        <v>31</v>
      </c>
    </row>
    <row r="185" spans="1:10" x14ac:dyDescent="0.25">
      <c r="A185" s="6" t="s">
        <v>2303</v>
      </c>
      <c r="B185" s="5" t="s">
        <v>1280</v>
      </c>
      <c r="C185" s="5" t="s">
        <v>1343</v>
      </c>
      <c r="D185" s="7">
        <v>300000</v>
      </c>
      <c r="E185" s="122">
        <f>VLOOKUP($D185,Zusammenführung!$S$7:$AD$118,4,0)</f>
        <v>200000</v>
      </c>
      <c r="F185" s="123">
        <f>VLOOKUP($D185,Zusammenführung!$S$7:$AD$118,7,0)</f>
        <v>300000</v>
      </c>
      <c r="G185" s="123">
        <f>VLOOKUP($D185,Zusammenführung!$S$7:$AD$118,10,0)</f>
        <v>308651.9114688129</v>
      </c>
      <c r="H185" s="285">
        <f ca="1">VLOOKUP(E185,Zusammenführung!V$7:X$118,3,0)</f>
        <v>4</v>
      </c>
      <c r="I185" s="162">
        <f ca="1">VLOOKUP(F185,Zusammenführung!$Y$7:$AA$118,3,0)</f>
        <v>6</v>
      </c>
      <c r="J185" s="286">
        <f ca="1">VLOOKUP(G185,Zusammenführung!$AB$7:$AD$118,3,0)</f>
        <v>31</v>
      </c>
    </row>
    <row r="186" spans="1:10" x14ac:dyDescent="0.25">
      <c r="A186" s="6" t="s">
        <v>2304</v>
      </c>
      <c r="B186" s="5" t="s">
        <v>1285</v>
      </c>
      <c r="C186" s="5" t="s">
        <v>1343</v>
      </c>
      <c r="D186" s="7">
        <v>300000</v>
      </c>
      <c r="E186" s="122">
        <f>VLOOKUP($D186,Zusammenführung!$S$7:$AD$118,4,0)</f>
        <v>200000</v>
      </c>
      <c r="F186" s="123">
        <f>VLOOKUP($D186,Zusammenführung!$S$7:$AD$118,7,0)</f>
        <v>300000</v>
      </c>
      <c r="G186" s="123">
        <f>VLOOKUP($D186,Zusammenführung!$S$7:$AD$118,10,0)</f>
        <v>308651.9114688129</v>
      </c>
      <c r="H186" s="285">
        <f ca="1">VLOOKUP(E186,Zusammenführung!V$7:X$118,3,0)</f>
        <v>4</v>
      </c>
      <c r="I186" s="162">
        <f ca="1">VLOOKUP(F186,Zusammenführung!$Y$7:$AA$118,3,0)</f>
        <v>6</v>
      </c>
      <c r="J186" s="286">
        <f ca="1">VLOOKUP(G186,Zusammenführung!$AB$7:$AD$118,3,0)</f>
        <v>31</v>
      </c>
    </row>
    <row r="187" spans="1:10" x14ac:dyDescent="0.25">
      <c r="A187" s="6" t="s">
        <v>2305</v>
      </c>
      <c r="B187" s="5" t="s">
        <v>1281</v>
      </c>
      <c r="C187" s="5" t="s">
        <v>1343</v>
      </c>
      <c r="D187" s="7">
        <v>300000</v>
      </c>
      <c r="E187" s="122">
        <f>VLOOKUP($D187,Zusammenführung!$S$7:$AD$118,4,0)</f>
        <v>200000</v>
      </c>
      <c r="F187" s="123">
        <f>VLOOKUP($D187,Zusammenführung!$S$7:$AD$118,7,0)</f>
        <v>300000</v>
      </c>
      <c r="G187" s="123">
        <f>VLOOKUP($D187,Zusammenführung!$S$7:$AD$118,10,0)</f>
        <v>308651.9114688129</v>
      </c>
      <c r="H187" s="285">
        <f ca="1">VLOOKUP(E187,Zusammenführung!V$7:X$118,3,0)</f>
        <v>4</v>
      </c>
      <c r="I187" s="162">
        <f ca="1">VLOOKUP(F187,Zusammenführung!$Y$7:$AA$118,3,0)</f>
        <v>6</v>
      </c>
      <c r="J187" s="286">
        <f ca="1">VLOOKUP(G187,Zusammenführung!$AB$7:$AD$118,3,0)</f>
        <v>31</v>
      </c>
    </row>
    <row r="188" spans="1:10" x14ac:dyDescent="0.25">
      <c r="A188" s="6" t="s">
        <v>2306</v>
      </c>
      <c r="B188" s="5" t="s">
        <v>1278</v>
      </c>
      <c r="C188" s="5" t="s">
        <v>1343</v>
      </c>
      <c r="D188" s="7">
        <v>300000</v>
      </c>
      <c r="E188" s="122">
        <f>VLOOKUP($D188,Zusammenführung!$S$7:$AD$118,4,0)</f>
        <v>200000</v>
      </c>
      <c r="F188" s="123">
        <f>VLOOKUP($D188,Zusammenführung!$S$7:$AD$118,7,0)</f>
        <v>300000</v>
      </c>
      <c r="G188" s="123">
        <f>VLOOKUP($D188,Zusammenführung!$S$7:$AD$118,10,0)</f>
        <v>308651.9114688129</v>
      </c>
      <c r="H188" s="285">
        <f ca="1">VLOOKUP(E188,Zusammenführung!V$7:X$118,3,0)</f>
        <v>4</v>
      </c>
      <c r="I188" s="162">
        <f ca="1">VLOOKUP(F188,Zusammenführung!$Y$7:$AA$118,3,0)</f>
        <v>6</v>
      </c>
      <c r="J188" s="286">
        <f ca="1">VLOOKUP(G188,Zusammenführung!$AB$7:$AD$118,3,0)</f>
        <v>31</v>
      </c>
    </row>
    <row r="189" spans="1:10" x14ac:dyDescent="0.25">
      <c r="A189" s="6" t="s">
        <v>2307</v>
      </c>
      <c r="B189" s="5" t="s">
        <v>1276</v>
      </c>
      <c r="C189" s="5" t="s">
        <v>1343</v>
      </c>
      <c r="D189" s="7">
        <v>300000</v>
      </c>
      <c r="E189" s="122">
        <f>VLOOKUP($D189,Zusammenführung!$S$7:$AD$118,4,0)</f>
        <v>200000</v>
      </c>
      <c r="F189" s="123">
        <f>VLOOKUP($D189,Zusammenführung!$S$7:$AD$118,7,0)</f>
        <v>300000</v>
      </c>
      <c r="G189" s="123">
        <f>VLOOKUP($D189,Zusammenführung!$S$7:$AD$118,10,0)</f>
        <v>308651.9114688129</v>
      </c>
      <c r="H189" s="285">
        <f ca="1">VLOOKUP(E189,Zusammenführung!V$7:X$118,3,0)</f>
        <v>4</v>
      </c>
      <c r="I189" s="162">
        <f ca="1">VLOOKUP(F189,Zusammenführung!$Y$7:$AA$118,3,0)</f>
        <v>6</v>
      </c>
      <c r="J189" s="286">
        <f ca="1">VLOOKUP(G189,Zusammenführung!$AB$7:$AD$118,3,0)</f>
        <v>31</v>
      </c>
    </row>
    <row r="190" spans="1:10" x14ac:dyDescent="0.25">
      <c r="A190" s="6" t="s">
        <v>2308</v>
      </c>
      <c r="B190" s="5" t="s">
        <v>1277</v>
      </c>
      <c r="C190" s="5" t="s">
        <v>1343</v>
      </c>
      <c r="D190" s="7">
        <v>300000</v>
      </c>
      <c r="E190" s="122">
        <f>VLOOKUP($D190,Zusammenführung!$S$7:$AD$118,4,0)</f>
        <v>200000</v>
      </c>
      <c r="F190" s="123">
        <f>VLOOKUP($D190,Zusammenführung!$S$7:$AD$118,7,0)</f>
        <v>300000</v>
      </c>
      <c r="G190" s="123">
        <f>VLOOKUP($D190,Zusammenführung!$S$7:$AD$118,10,0)</f>
        <v>308651.9114688129</v>
      </c>
      <c r="H190" s="285">
        <f ca="1">VLOOKUP(E190,Zusammenführung!V$7:X$118,3,0)</f>
        <v>4</v>
      </c>
      <c r="I190" s="162">
        <f ca="1">VLOOKUP(F190,Zusammenführung!$Y$7:$AA$118,3,0)</f>
        <v>6</v>
      </c>
      <c r="J190" s="286">
        <f ca="1">VLOOKUP(G190,Zusammenführung!$AB$7:$AD$118,3,0)</f>
        <v>31</v>
      </c>
    </row>
    <row r="191" spans="1:10" x14ac:dyDescent="0.25">
      <c r="A191" s="6" t="s">
        <v>2309</v>
      </c>
      <c r="B191" s="5" t="s">
        <v>1283</v>
      </c>
      <c r="C191" s="5" t="s">
        <v>1343</v>
      </c>
      <c r="D191" s="7">
        <v>300000</v>
      </c>
      <c r="E191" s="122">
        <f>VLOOKUP($D191,Zusammenführung!$S$7:$AD$118,4,0)</f>
        <v>200000</v>
      </c>
      <c r="F191" s="123">
        <f>VLOOKUP($D191,Zusammenführung!$S$7:$AD$118,7,0)</f>
        <v>300000</v>
      </c>
      <c r="G191" s="123">
        <f>VLOOKUP($D191,Zusammenführung!$S$7:$AD$118,10,0)</f>
        <v>308651.9114688129</v>
      </c>
      <c r="H191" s="285">
        <f ca="1">VLOOKUP(E191,Zusammenführung!V$7:X$118,3,0)</f>
        <v>4</v>
      </c>
      <c r="I191" s="162">
        <f ca="1">VLOOKUP(F191,Zusammenführung!$Y$7:$AA$118,3,0)</f>
        <v>6</v>
      </c>
      <c r="J191" s="286">
        <f ca="1">VLOOKUP(G191,Zusammenführung!$AB$7:$AD$118,3,0)</f>
        <v>31</v>
      </c>
    </row>
    <row r="192" spans="1:10" x14ac:dyDescent="0.25">
      <c r="A192" s="6" t="s">
        <v>2310</v>
      </c>
      <c r="B192" s="5" t="s">
        <v>1279</v>
      </c>
      <c r="C192" s="5" t="s">
        <v>1343</v>
      </c>
      <c r="D192" s="7">
        <v>300000</v>
      </c>
      <c r="E192" s="122">
        <f>VLOOKUP($D192,Zusammenführung!$S$7:$AD$118,4,0)</f>
        <v>200000</v>
      </c>
      <c r="F192" s="123">
        <f>VLOOKUP($D192,Zusammenführung!$S$7:$AD$118,7,0)</f>
        <v>300000</v>
      </c>
      <c r="G192" s="123">
        <f>VLOOKUP($D192,Zusammenführung!$S$7:$AD$118,10,0)</f>
        <v>308651.9114688129</v>
      </c>
      <c r="H192" s="285">
        <f ca="1">VLOOKUP(E192,Zusammenführung!V$7:X$118,3,0)</f>
        <v>4</v>
      </c>
      <c r="I192" s="162">
        <f ca="1">VLOOKUP(F192,Zusammenführung!$Y$7:$AA$118,3,0)</f>
        <v>6</v>
      </c>
      <c r="J192" s="286">
        <f ca="1">VLOOKUP(G192,Zusammenführung!$AB$7:$AD$118,3,0)</f>
        <v>31</v>
      </c>
    </row>
    <row r="193" spans="1:10" x14ac:dyDescent="0.25">
      <c r="A193" s="6" t="s">
        <v>2311</v>
      </c>
      <c r="B193" s="5" t="s">
        <v>1284</v>
      </c>
      <c r="C193" s="5" t="s">
        <v>1343</v>
      </c>
      <c r="D193" s="7">
        <v>300000</v>
      </c>
      <c r="E193" s="122">
        <f>VLOOKUP($D193,Zusammenführung!$S$7:$AD$118,4,0)</f>
        <v>200000</v>
      </c>
      <c r="F193" s="123">
        <f>VLOOKUP($D193,Zusammenführung!$S$7:$AD$118,7,0)</f>
        <v>300000</v>
      </c>
      <c r="G193" s="123">
        <f>VLOOKUP($D193,Zusammenführung!$S$7:$AD$118,10,0)</f>
        <v>308651.9114688129</v>
      </c>
      <c r="H193" s="285">
        <f ca="1">VLOOKUP(E193,Zusammenführung!V$7:X$118,3,0)</f>
        <v>4</v>
      </c>
      <c r="I193" s="162">
        <f ca="1">VLOOKUP(F193,Zusammenführung!$Y$7:$AA$118,3,0)</f>
        <v>6</v>
      </c>
      <c r="J193" s="286">
        <f ca="1">VLOOKUP(G193,Zusammenführung!$AB$7:$AD$118,3,0)</f>
        <v>31</v>
      </c>
    </row>
    <row r="194" spans="1:10" x14ac:dyDescent="0.25">
      <c r="A194" s="6" t="s">
        <v>2312</v>
      </c>
      <c r="B194" s="5" t="s">
        <v>1298</v>
      </c>
      <c r="C194" s="5" t="s">
        <v>1343</v>
      </c>
      <c r="D194" s="7">
        <v>250000</v>
      </c>
      <c r="E194" s="122">
        <f>VLOOKUP($D194,Zusammenführung!$S$7:$AD$118,4,0)</f>
        <v>200000</v>
      </c>
      <c r="F194" s="123">
        <f>VLOOKUP($D194,Zusammenführung!$S$7:$AD$118,7,0)</f>
        <v>200000</v>
      </c>
      <c r="G194" s="123">
        <f>VLOOKUP($D194,Zusammenführung!$S$7:$AD$118,10,0)</f>
        <v>235010.06036217304</v>
      </c>
      <c r="H194" s="285">
        <f ca="1">VLOOKUP(E194,Zusammenführung!V$7:X$118,3,0)</f>
        <v>4</v>
      </c>
      <c r="I194" s="162">
        <f ca="1">VLOOKUP(F194,Zusammenführung!$Y$7:$AA$118,3,0)</f>
        <v>5</v>
      </c>
      <c r="J194" s="286">
        <f ca="1">VLOOKUP(G194,Zusammenführung!$AB$7:$AD$118,3,0)</f>
        <v>29</v>
      </c>
    </row>
    <row r="195" spans="1:10" x14ac:dyDescent="0.25">
      <c r="A195" s="6" t="s">
        <v>2313</v>
      </c>
      <c r="B195" s="5" t="s">
        <v>1287</v>
      </c>
      <c r="C195" s="5" t="s">
        <v>1343</v>
      </c>
      <c r="D195" s="7">
        <v>250000</v>
      </c>
      <c r="E195" s="122">
        <f>VLOOKUP($D195,Zusammenführung!$S$7:$AD$118,4,0)</f>
        <v>200000</v>
      </c>
      <c r="F195" s="123">
        <f>VLOOKUP($D195,Zusammenführung!$S$7:$AD$118,7,0)</f>
        <v>200000</v>
      </c>
      <c r="G195" s="123">
        <f>VLOOKUP($D195,Zusammenführung!$S$7:$AD$118,10,0)</f>
        <v>235010.06036217304</v>
      </c>
      <c r="H195" s="285">
        <f ca="1">VLOOKUP(E195,Zusammenführung!V$7:X$118,3,0)</f>
        <v>4</v>
      </c>
      <c r="I195" s="162">
        <f ca="1">VLOOKUP(F195,Zusammenführung!$Y$7:$AA$118,3,0)</f>
        <v>5</v>
      </c>
      <c r="J195" s="286">
        <f ca="1">VLOOKUP(G195,Zusammenführung!$AB$7:$AD$118,3,0)</f>
        <v>29</v>
      </c>
    </row>
    <row r="196" spans="1:10" x14ac:dyDescent="0.25">
      <c r="A196" s="6" t="s">
        <v>2314</v>
      </c>
      <c r="B196" s="5" t="s">
        <v>1293</v>
      </c>
      <c r="C196" s="5" t="s">
        <v>1343</v>
      </c>
      <c r="D196" s="7">
        <v>250000</v>
      </c>
      <c r="E196" s="122">
        <f>VLOOKUP($D196,Zusammenführung!$S$7:$AD$118,4,0)</f>
        <v>200000</v>
      </c>
      <c r="F196" s="123">
        <f>VLOOKUP($D196,Zusammenführung!$S$7:$AD$118,7,0)</f>
        <v>200000</v>
      </c>
      <c r="G196" s="123">
        <f>VLOOKUP($D196,Zusammenführung!$S$7:$AD$118,10,0)</f>
        <v>235010.06036217304</v>
      </c>
      <c r="H196" s="285">
        <f ca="1">VLOOKUP(E196,Zusammenführung!V$7:X$118,3,0)</f>
        <v>4</v>
      </c>
      <c r="I196" s="162">
        <f ca="1">VLOOKUP(F196,Zusammenführung!$Y$7:$AA$118,3,0)</f>
        <v>5</v>
      </c>
      <c r="J196" s="286">
        <f ca="1">VLOOKUP(G196,Zusammenführung!$AB$7:$AD$118,3,0)</f>
        <v>29</v>
      </c>
    </row>
    <row r="197" spans="1:10" x14ac:dyDescent="0.25">
      <c r="A197" s="6" t="s">
        <v>2315</v>
      </c>
      <c r="B197" s="5" t="s">
        <v>1288</v>
      </c>
      <c r="C197" s="5" t="s">
        <v>1343</v>
      </c>
      <c r="D197" s="7">
        <v>250000</v>
      </c>
      <c r="E197" s="122">
        <f>VLOOKUP($D197,Zusammenführung!$S$7:$AD$118,4,0)</f>
        <v>200000</v>
      </c>
      <c r="F197" s="123">
        <f>VLOOKUP($D197,Zusammenführung!$S$7:$AD$118,7,0)</f>
        <v>200000</v>
      </c>
      <c r="G197" s="123">
        <f>VLOOKUP($D197,Zusammenführung!$S$7:$AD$118,10,0)</f>
        <v>235010.06036217304</v>
      </c>
      <c r="H197" s="285">
        <f ca="1">VLOOKUP(E197,Zusammenführung!V$7:X$118,3,0)</f>
        <v>4</v>
      </c>
      <c r="I197" s="162">
        <f ca="1">VLOOKUP(F197,Zusammenführung!$Y$7:$AA$118,3,0)</f>
        <v>5</v>
      </c>
      <c r="J197" s="286">
        <f ca="1">VLOOKUP(G197,Zusammenführung!$AB$7:$AD$118,3,0)</f>
        <v>29</v>
      </c>
    </row>
    <row r="198" spans="1:10" x14ac:dyDescent="0.25">
      <c r="A198" s="6" t="s">
        <v>2316</v>
      </c>
      <c r="B198" s="5" t="s">
        <v>1294</v>
      </c>
      <c r="C198" s="5" t="s">
        <v>1343</v>
      </c>
      <c r="D198" s="7">
        <v>250000</v>
      </c>
      <c r="E198" s="122">
        <f>VLOOKUP($D198,Zusammenführung!$S$7:$AD$118,4,0)</f>
        <v>200000</v>
      </c>
      <c r="F198" s="123">
        <f>VLOOKUP($D198,Zusammenführung!$S$7:$AD$118,7,0)</f>
        <v>200000</v>
      </c>
      <c r="G198" s="123">
        <f>VLOOKUP($D198,Zusammenführung!$S$7:$AD$118,10,0)</f>
        <v>235010.06036217304</v>
      </c>
      <c r="H198" s="285">
        <f ca="1">VLOOKUP(E198,Zusammenführung!V$7:X$118,3,0)</f>
        <v>4</v>
      </c>
      <c r="I198" s="162">
        <f ca="1">VLOOKUP(F198,Zusammenführung!$Y$7:$AA$118,3,0)</f>
        <v>5</v>
      </c>
      <c r="J198" s="286">
        <f ca="1">VLOOKUP(G198,Zusammenführung!$AB$7:$AD$118,3,0)</f>
        <v>29</v>
      </c>
    </row>
    <row r="199" spans="1:10" x14ac:dyDescent="0.25">
      <c r="A199" s="6" t="s">
        <v>2317</v>
      </c>
      <c r="B199" s="5" t="s">
        <v>1295</v>
      </c>
      <c r="C199" s="5" t="s">
        <v>1343</v>
      </c>
      <c r="D199" s="7">
        <v>250000</v>
      </c>
      <c r="E199" s="122">
        <f>VLOOKUP($D199,Zusammenführung!$S$7:$AD$118,4,0)</f>
        <v>200000</v>
      </c>
      <c r="F199" s="123">
        <f>VLOOKUP($D199,Zusammenführung!$S$7:$AD$118,7,0)</f>
        <v>200000</v>
      </c>
      <c r="G199" s="123">
        <f>VLOOKUP($D199,Zusammenführung!$S$7:$AD$118,10,0)</f>
        <v>235010.06036217304</v>
      </c>
      <c r="H199" s="285">
        <f ca="1">VLOOKUP(E199,Zusammenführung!V$7:X$118,3,0)</f>
        <v>4</v>
      </c>
      <c r="I199" s="162">
        <f ca="1">VLOOKUP(F199,Zusammenführung!$Y$7:$AA$118,3,0)</f>
        <v>5</v>
      </c>
      <c r="J199" s="286">
        <f ca="1">VLOOKUP(G199,Zusammenführung!$AB$7:$AD$118,3,0)</f>
        <v>29</v>
      </c>
    </row>
    <row r="200" spans="1:10" x14ac:dyDescent="0.25">
      <c r="A200" s="6" t="s">
        <v>2318</v>
      </c>
      <c r="B200" s="5" t="s">
        <v>1296</v>
      </c>
      <c r="C200" s="5" t="s">
        <v>1343</v>
      </c>
      <c r="D200" s="7">
        <v>250000</v>
      </c>
      <c r="E200" s="122">
        <f>VLOOKUP($D200,Zusammenführung!$S$7:$AD$118,4,0)</f>
        <v>200000</v>
      </c>
      <c r="F200" s="123">
        <f>VLOOKUP($D200,Zusammenführung!$S$7:$AD$118,7,0)</f>
        <v>200000</v>
      </c>
      <c r="G200" s="123">
        <f>VLOOKUP($D200,Zusammenführung!$S$7:$AD$118,10,0)</f>
        <v>235010.06036217304</v>
      </c>
      <c r="H200" s="285">
        <f ca="1">VLOOKUP(E200,Zusammenführung!V$7:X$118,3,0)</f>
        <v>4</v>
      </c>
      <c r="I200" s="162">
        <f ca="1">VLOOKUP(F200,Zusammenführung!$Y$7:$AA$118,3,0)</f>
        <v>5</v>
      </c>
      <c r="J200" s="286">
        <f ca="1">VLOOKUP(G200,Zusammenführung!$AB$7:$AD$118,3,0)</f>
        <v>29</v>
      </c>
    </row>
    <row r="201" spans="1:10" x14ac:dyDescent="0.25">
      <c r="A201" s="6" t="s">
        <v>2319</v>
      </c>
      <c r="B201" s="5" t="s">
        <v>1289</v>
      </c>
      <c r="C201" s="5" t="s">
        <v>1343</v>
      </c>
      <c r="D201" s="7">
        <v>250000</v>
      </c>
      <c r="E201" s="122">
        <f>VLOOKUP($D201,Zusammenführung!$S$7:$AD$118,4,0)</f>
        <v>200000</v>
      </c>
      <c r="F201" s="123">
        <f>VLOOKUP($D201,Zusammenführung!$S$7:$AD$118,7,0)</f>
        <v>200000</v>
      </c>
      <c r="G201" s="123">
        <f>VLOOKUP($D201,Zusammenführung!$S$7:$AD$118,10,0)</f>
        <v>235010.06036217304</v>
      </c>
      <c r="H201" s="285">
        <f ca="1">VLOOKUP(E201,Zusammenführung!V$7:X$118,3,0)</f>
        <v>4</v>
      </c>
      <c r="I201" s="162">
        <f ca="1">VLOOKUP(F201,Zusammenführung!$Y$7:$AA$118,3,0)</f>
        <v>5</v>
      </c>
      <c r="J201" s="286">
        <f ca="1">VLOOKUP(G201,Zusammenführung!$AB$7:$AD$118,3,0)</f>
        <v>29</v>
      </c>
    </row>
    <row r="202" spans="1:10" x14ac:dyDescent="0.25">
      <c r="A202" s="6" t="s">
        <v>2320</v>
      </c>
      <c r="B202" s="5" t="s">
        <v>1297</v>
      </c>
      <c r="C202" s="5" t="s">
        <v>1343</v>
      </c>
      <c r="D202" s="7">
        <v>250000</v>
      </c>
      <c r="E202" s="122">
        <f>VLOOKUP($D202,Zusammenführung!$S$7:$AD$118,4,0)</f>
        <v>200000</v>
      </c>
      <c r="F202" s="123">
        <f>VLOOKUP($D202,Zusammenführung!$S$7:$AD$118,7,0)</f>
        <v>200000</v>
      </c>
      <c r="G202" s="123">
        <f>VLOOKUP($D202,Zusammenführung!$S$7:$AD$118,10,0)</f>
        <v>235010.06036217304</v>
      </c>
      <c r="H202" s="285">
        <f ca="1">VLOOKUP(E202,Zusammenführung!V$7:X$118,3,0)</f>
        <v>4</v>
      </c>
      <c r="I202" s="162">
        <f ca="1">VLOOKUP(F202,Zusammenführung!$Y$7:$AA$118,3,0)</f>
        <v>5</v>
      </c>
      <c r="J202" s="286">
        <f ca="1">VLOOKUP(G202,Zusammenführung!$AB$7:$AD$118,3,0)</f>
        <v>29</v>
      </c>
    </row>
    <row r="203" spans="1:10" x14ac:dyDescent="0.25">
      <c r="A203" s="6" t="s">
        <v>2321</v>
      </c>
      <c r="B203" s="5" t="s">
        <v>1291</v>
      </c>
      <c r="C203" s="5" t="s">
        <v>1343</v>
      </c>
      <c r="D203" s="7">
        <v>250000</v>
      </c>
      <c r="E203" s="122">
        <f>VLOOKUP($D203,Zusammenführung!$S$7:$AD$118,4,0)</f>
        <v>200000</v>
      </c>
      <c r="F203" s="123">
        <f>VLOOKUP($D203,Zusammenführung!$S$7:$AD$118,7,0)</f>
        <v>200000</v>
      </c>
      <c r="G203" s="123">
        <f>VLOOKUP($D203,Zusammenführung!$S$7:$AD$118,10,0)</f>
        <v>235010.06036217304</v>
      </c>
      <c r="H203" s="285">
        <f ca="1">VLOOKUP(E203,Zusammenführung!V$7:X$118,3,0)</f>
        <v>4</v>
      </c>
      <c r="I203" s="162">
        <f ca="1">VLOOKUP(F203,Zusammenführung!$Y$7:$AA$118,3,0)</f>
        <v>5</v>
      </c>
      <c r="J203" s="286">
        <f ca="1">VLOOKUP(G203,Zusammenführung!$AB$7:$AD$118,3,0)</f>
        <v>29</v>
      </c>
    </row>
    <row r="204" spans="1:10" x14ac:dyDescent="0.25">
      <c r="A204" s="6" t="s">
        <v>2322</v>
      </c>
      <c r="B204" s="5" t="s">
        <v>1290</v>
      </c>
      <c r="C204" s="5" t="s">
        <v>1343</v>
      </c>
      <c r="D204" s="7">
        <v>250000</v>
      </c>
      <c r="E204" s="122">
        <f>VLOOKUP($D204,Zusammenführung!$S$7:$AD$118,4,0)</f>
        <v>200000</v>
      </c>
      <c r="F204" s="123">
        <f>VLOOKUP($D204,Zusammenführung!$S$7:$AD$118,7,0)</f>
        <v>200000</v>
      </c>
      <c r="G204" s="123">
        <f>VLOOKUP($D204,Zusammenführung!$S$7:$AD$118,10,0)</f>
        <v>235010.06036217304</v>
      </c>
      <c r="H204" s="285">
        <f ca="1">VLOOKUP(E204,Zusammenführung!V$7:X$118,3,0)</f>
        <v>4</v>
      </c>
      <c r="I204" s="162">
        <f ca="1">VLOOKUP(F204,Zusammenführung!$Y$7:$AA$118,3,0)</f>
        <v>5</v>
      </c>
      <c r="J204" s="286">
        <f ca="1">VLOOKUP(G204,Zusammenführung!$AB$7:$AD$118,3,0)</f>
        <v>29</v>
      </c>
    </row>
    <row r="205" spans="1:10" x14ac:dyDescent="0.25">
      <c r="A205" s="6" t="s">
        <v>2323</v>
      </c>
      <c r="B205" s="5" t="s">
        <v>1299</v>
      </c>
      <c r="C205" s="5" t="s">
        <v>1343</v>
      </c>
      <c r="D205" s="7">
        <v>250000</v>
      </c>
      <c r="E205" s="122">
        <f>VLOOKUP($D205,Zusammenführung!$S$7:$AD$118,4,0)</f>
        <v>200000</v>
      </c>
      <c r="F205" s="123">
        <f>VLOOKUP($D205,Zusammenführung!$S$7:$AD$118,7,0)</f>
        <v>200000</v>
      </c>
      <c r="G205" s="123">
        <f>VLOOKUP($D205,Zusammenführung!$S$7:$AD$118,10,0)</f>
        <v>235010.06036217304</v>
      </c>
      <c r="H205" s="285">
        <f ca="1">VLOOKUP(E205,Zusammenführung!V$7:X$118,3,0)</f>
        <v>4</v>
      </c>
      <c r="I205" s="162">
        <f ca="1">VLOOKUP(F205,Zusammenführung!$Y$7:$AA$118,3,0)</f>
        <v>5</v>
      </c>
      <c r="J205" s="286">
        <f ca="1">VLOOKUP(G205,Zusammenführung!$AB$7:$AD$118,3,0)</f>
        <v>29</v>
      </c>
    </row>
    <row r="206" spans="1:10" x14ac:dyDescent="0.25">
      <c r="A206" s="6" t="s">
        <v>2324</v>
      </c>
      <c r="B206" s="5" t="s">
        <v>1292</v>
      </c>
      <c r="C206" s="5" t="s">
        <v>1343</v>
      </c>
      <c r="D206" s="7">
        <v>250000</v>
      </c>
      <c r="E206" s="122">
        <f>VLOOKUP($D206,Zusammenführung!$S$7:$AD$118,4,0)</f>
        <v>200000</v>
      </c>
      <c r="F206" s="123">
        <f>VLOOKUP($D206,Zusammenführung!$S$7:$AD$118,7,0)</f>
        <v>200000</v>
      </c>
      <c r="G206" s="123">
        <f>VLOOKUP($D206,Zusammenführung!$S$7:$AD$118,10,0)</f>
        <v>235010.06036217304</v>
      </c>
      <c r="H206" s="285">
        <f ca="1">VLOOKUP(E206,Zusammenführung!V$7:X$118,3,0)</f>
        <v>4</v>
      </c>
      <c r="I206" s="162">
        <f ca="1">VLOOKUP(F206,Zusammenführung!$Y$7:$AA$118,3,0)</f>
        <v>5</v>
      </c>
      <c r="J206" s="286">
        <f ca="1">VLOOKUP(G206,Zusammenführung!$AB$7:$AD$118,3,0)</f>
        <v>29</v>
      </c>
    </row>
    <row r="207" spans="1:10" x14ac:dyDescent="0.25">
      <c r="A207" s="6" t="s">
        <v>2325</v>
      </c>
      <c r="B207" s="5" t="s">
        <v>1308</v>
      </c>
      <c r="C207" s="5" t="s">
        <v>1343</v>
      </c>
      <c r="D207" s="7">
        <v>225000</v>
      </c>
      <c r="E207" s="122">
        <f>VLOOKUP($D207,Zusammenführung!$S$7:$AD$118,4,0)</f>
        <v>200000</v>
      </c>
      <c r="F207" s="123">
        <f>VLOOKUP($D207,Zusammenführung!$S$7:$AD$118,7,0)</f>
        <v>200000</v>
      </c>
      <c r="G207" s="123">
        <f>VLOOKUP($D207,Zusammenführung!$S$7:$AD$118,10,0)</f>
        <v>235010.06036217304</v>
      </c>
      <c r="H207" s="285">
        <f ca="1">VLOOKUP(E207,Zusammenführung!V$7:X$118,3,0)</f>
        <v>4</v>
      </c>
      <c r="I207" s="162">
        <f ca="1">VLOOKUP(F207,Zusammenführung!$Y$7:$AA$118,3,0)</f>
        <v>5</v>
      </c>
      <c r="J207" s="286">
        <f ca="1">VLOOKUP(G207,Zusammenführung!$AB$7:$AD$118,3,0)</f>
        <v>29</v>
      </c>
    </row>
    <row r="208" spans="1:10" x14ac:dyDescent="0.25">
      <c r="A208" s="6" t="s">
        <v>2326</v>
      </c>
      <c r="B208" s="5" t="s">
        <v>1309</v>
      </c>
      <c r="C208" s="5" t="s">
        <v>1343</v>
      </c>
      <c r="D208" s="7">
        <v>225000</v>
      </c>
      <c r="E208" s="122">
        <f>VLOOKUP($D208,Zusammenführung!$S$7:$AD$118,4,0)</f>
        <v>200000</v>
      </c>
      <c r="F208" s="123">
        <f>VLOOKUP($D208,Zusammenführung!$S$7:$AD$118,7,0)</f>
        <v>200000</v>
      </c>
      <c r="G208" s="123">
        <f>VLOOKUP($D208,Zusammenführung!$S$7:$AD$118,10,0)</f>
        <v>235010.06036217304</v>
      </c>
      <c r="H208" s="285">
        <f ca="1">VLOOKUP(E208,Zusammenführung!V$7:X$118,3,0)</f>
        <v>4</v>
      </c>
      <c r="I208" s="162">
        <f ca="1">VLOOKUP(F208,Zusammenführung!$Y$7:$AA$118,3,0)</f>
        <v>5</v>
      </c>
      <c r="J208" s="286">
        <f ca="1">VLOOKUP(G208,Zusammenführung!$AB$7:$AD$118,3,0)</f>
        <v>29</v>
      </c>
    </row>
    <row r="209" spans="1:10" x14ac:dyDescent="0.25">
      <c r="A209" s="6" t="s">
        <v>2327</v>
      </c>
      <c r="B209" s="5" t="s">
        <v>1303</v>
      </c>
      <c r="C209" s="5" t="s">
        <v>1343</v>
      </c>
      <c r="D209" s="7">
        <v>225000</v>
      </c>
      <c r="E209" s="122">
        <f>VLOOKUP($D209,Zusammenführung!$S$7:$AD$118,4,0)</f>
        <v>200000</v>
      </c>
      <c r="F209" s="123">
        <f>VLOOKUP($D209,Zusammenführung!$S$7:$AD$118,7,0)</f>
        <v>200000</v>
      </c>
      <c r="G209" s="123">
        <f>VLOOKUP($D209,Zusammenführung!$S$7:$AD$118,10,0)</f>
        <v>235010.06036217304</v>
      </c>
      <c r="H209" s="285">
        <f ca="1">VLOOKUP(E209,Zusammenführung!V$7:X$118,3,0)</f>
        <v>4</v>
      </c>
      <c r="I209" s="162">
        <f ca="1">VLOOKUP(F209,Zusammenführung!$Y$7:$AA$118,3,0)</f>
        <v>5</v>
      </c>
      <c r="J209" s="286">
        <f ca="1">VLOOKUP(G209,Zusammenführung!$AB$7:$AD$118,3,0)</f>
        <v>29</v>
      </c>
    </row>
    <row r="210" spans="1:10" x14ac:dyDescent="0.25">
      <c r="A210" s="6" t="s">
        <v>2328</v>
      </c>
      <c r="B210" s="5" t="s">
        <v>1310</v>
      </c>
      <c r="C210" s="5" t="s">
        <v>1343</v>
      </c>
      <c r="D210" s="7">
        <v>225000</v>
      </c>
      <c r="E210" s="122">
        <f>VLOOKUP($D210,Zusammenführung!$S$7:$AD$118,4,0)</f>
        <v>200000</v>
      </c>
      <c r="F210" s="123">
        <f>VLOOKUP($D210,Zusammenführung!$S$7:$AD$118,7,0)</f>
        <v>200000</v>
      </c>
      <c r="G210" s="123">
        <f>VLOOKUP($D210,Zusammenführung!$S$7:$AD$118,10,0)</f>
        <v>235010.06036217304</v>
      </c>
      <c r="H210" s="285">
        <f ca="1">VLOOKUP(E210,Zusammenführung!V$7:X$118,3,0)</f>
        <v>4</v>
      </c>
      <c r="I210" s="162">
        <f ca="1">VLOOKUP(F210,Zusammenführung!$Y$7:$AA$118,3,0)</f>
        <v>5</v>
      </c>
      <c r="J210" s="286">
        <f ca="1">VLOOKUP(G210,Zusammenführung!$AB$7:$AD$118,3,0)</f>
        <v>29</v>
      </c>
    </row>
    <row r="211" spans="1:10" x14ac:dyDescent="0.25">
      <c r="A211" s="6" t="s">
        <v>2329</v>
      </c>
      <c r="B211" s="5" t="s">
        <v>1300</v>
      </c>
      <c r="C211" s="5" t="s">
        <v>1343</v>
      </c>
      <c r="D211" s="7">
        <v>225000</v>
      </c>
      <c r="E211" s="122">
        <f>VLOOKUP($D211,Zusammenführung!$S$7:$AD$118,4,0)</f>
        <v>200000</v>
      </c>
      <c r="F211" s="123">
        <f>VLOOKUP($D211,Zusammenführung!$S$7:$AD$118,7,0)</f>
        <v>200000</v>
      </c>
      <c r="G211" s="123">
        <f>VLOOKUP($D211,Zusammenführung!$S$7:$AD$118,10,0)</f>
        <v>235010.06036217304</v>
      </c>
      <c r="H211" s="285">
        <f ca="1">VLOOKUP(E211,Zusammenführung!V$7:X$118,3,0)</f>
        <v>4</v>
      </c>
      <c r="I211" s="162">
        <f ca="1">VLOOKUP(F211,Zusammenführung!$Y$7:$AA$118,3,0)</f>
        <v>5</v>
      </c>
      <c r="J211" s="286">
        <f ca="1">VLOOKUP(G211,Zusammenführung!$AB$7:$AD$118,3,0)</f>
        <v>29</v>
      </c>
    </row>
    <row r="212" spans="1:10" x14ac:dyDescent="0.25">
      <c r="A212" s="6" t="s">
        <v>2330</v>
      </c>
      <c r="B212" s="5" t="s">
        <v>1307</v>
      </c>
      <c r="C212" s="5" t="s">
        <v>1343</v>
      </c>
      <c r="D212" s="7">
        <v>225000</v>
      </c>
      <c r="E212" s="122">
        <f>VLOOKUP($D212,Zusammenführung!$S$7:$AD$118,4,0)</f>
        <v>200000</v>
      </c>
      <c r="F212" s="123">
        <f>VLOOKUP($D212,Zusammenführung!$S$7:$AD$118,7,0)</f>
        <v>200000</v>
      </c>
      <c r="G212" s="123">
        <f>VLOOKUP($D212,Zusammenführung!$S$7:$AD$118,10,0)</f>
        <v>235010.06036217304</v>
      </c>
      <c r="H212" s="285">
        <f ca="1">VLOOKUP(E212,Zusammenführung!V$7:X$118,3,0)</f>
        <v>4</v>
      </c>
      <c r="I212" s="162">
        <f ca="1">VLOOKUP(F212,Zusammenführung!$Y$7:$AA$118,3,0)</f>
        <v>5</v>
      </c>
      <c r="J212" s="286">
        <f ca="1">VLOOKUP(G212,Zusammenführung!$AB$7:$AD$118,3,0)</f>
        <v>29</v>
      </c>
    </row>
    <row r="213" spans="1:10" x14ac:dyDescent="0.25">
      <c r="A213" s="6" t="s">
        <v>2331</v>
      </c>
      <c r="B213" s="5" t="s">
        <v>1301</v>
      </c>
      <c r="C213" s="5" t="s">
        <v>1343</v>
      </c>
      <c r="D213" s="7">
        <v>225000</v>
      </c>
      <c r="E213" s="122">
        <f>VLOOKUP($D213,Zusammenführung!$S$7:$AD$118,4,0)</f>
        <v>200000</v>
      </c>
      <c r="F213" s="123">
        <f>VLOOKUP($D213,Zusammenführung!$S$7:$AD$118,7,0)</f>
        <v>200000</v>
      </c>
      <c r="G213" s="123">
        <f>VLOOKUP($D213,Zusammenführung!$S$7:$AD$118,10,0)</f>
        <v>235010.06036217304</v>
      </c>
      <c r="H213" s="285">
        <f ca="1">VLOOKUP(E213,Zusammenführung!V$7:X$118,3,0)</f>
        <v>4</v>
      </c>
      <c r="I213" s="162">
        <f ca="1">VLOOKUP(F213,Zusammenführung!$Y$7:$AA$118,3,0)</f>
        <v>5</v>
      </c>
      <c r="J213" s="286">
        <f ca="1">VLOOKUP(G213,Zusammenführung!$AB$7:$AD$118,3,0)</f>
        <v>29</v>
      </c>
    </row>
    <row r="214" spans="1:10" x14ac:dyDescent="0.25">
      <c r="A214" s="6" t="s">
        <v>2332</v>
      </c>
      <c r="B214" s="5" t="s">
        <v>1302</v>
      </c>
      <c r="C214" s="5" t="s">
        <v>1343</v>
      </c>
      <c r="D214" s="7">
        <v>225000</v>
      </c>
      <c r="E214" s="122">
        <f>VLOOKUP($D214,Zusammenführung!$S$7:$AD$118,4,0)</f>
        <v>200000</v>
      </c>
      <c r="F214" s="123">
        <f>VLOOKUP($D214,Zusammenführung!$S$7:$AD$118,7,0)</f>
        <v>200000</v>
      </c>
      <c r="G214" s="123">
        <f>VLOOKUP($D214,Zusammenführung!$S$7:$AD$118,10,0)</f>
        <v>235010.06036217304</v>
      </c>
      <c r="H214" s="285">
        <f ca="1">VLOOKUP(E214,Zusammenführung!V$7:X$118,3,0)</f>
        <v>4</v>
      </c>
      <c r="I214" s="162">
        <f ca="1">VLOOKUP(F214,Zusammenführung!$Y$7:$AA$118,3,0)</f>
        <v>5</v>
      </c>
      <c r="J214" s="286">
        <f ca="1">VLOOKUP(G214,Zusammenführung!$AB$7:$AD$118,3,0)</f>
        <v>29</v>
      </c>
    </row>
    <row r="215" spans="1:10" x14ac:dyDescent="0.25">
      <c r="A215" s="6" t="s">
        <v>2333</v>
      </c>
      <c r="B215" s="5" t="s">
        <v>1304</v>
      </c>
      <c r="C215" s="5" t="s">
        <v>1343</v>
      </c>
      <c r="D215" s="7">
        <v>225000</v>
      </c>
      <c r="E215" s="122">
        <f>VLOOKUP($D215,Zusammenführung!$S$7:$AD$118,4,0)</f>
        <v>200000</v>
      </c>
      <c r="F215" s="123">
        <f>VLOOKUP($D215,Zusammenführung!$S$7:$AD$118,7,0)</f>
        <v>200000</v>
      </c>
      <c r="G215" s="123">
        <f>VLOOKUP($D215,Zusammenführung!$S$7:$AD$118,10,0)</f>
        <v>235010.06036217304</v>
      </c>
      <c r="H215" s="285">
        <f ca="1">VLOOKUP(E215,Zusammenführung!V$7:X$118,3,0)</f>
        <v>4</v>
      </c>
      <c r="I215" s="162">
        <f ca="1">VLOOKUP(F215,Zusammenführung!$Y$7:$AA$118,3,0)</f>
        <v>5</v>
      </c>
      <c r="J215" s="286">
        <f ca="1">VLOOKUP(G215,Zusammenführung!$AB$7:$AD$118,3,0)</f>
        <v>29</v>
      </c>
    </row>
    <row r="216" spans="1:10" x14ac:dyDescent="0.25">
      <c r="A216" s="6" t="s">
        <v>2334</v>
      </c>
      <c r="B216" s="5" t="s">
        <v>1305</v>
      </c>
      <c r="C216" s="5" t="s">
        <v>1343</v>
      </c>
      <c r="D216" s="7">
        <v>225000</v>
      </c>
      <c r="E216" s="122">
        <f>VLOOKUP($D216,Zusammenführung!$S$7:$AD$118,4,0)</f>
        <v>200000</v>
      </c>
      <c r="F216" s="123">
        <f>VLOOKUP($D216,Zusammenführung!$S$7:$AD$118,7,0)</f>
        <v>200000</v>
      </c>
      <c r="G216" s="123">
        <f>VLOOKUP($D216,Zusammenführung!$S$7:$AD$118,10,0)</f>
        <v>235010.06036217304</v>
      </c>
      <c r="H216" s="285">
        <f ca="1">VLOOKUP(E216,Zusammenführung!V$7:X$118,3,0)</f>
        <v>4</v>
      </c>
      <c r="I216" s="162">
        <f ca="1">VLOOKUP(F216,Zusammenführung!$Y$7:$AA$118,3,0)</f>
        <v>5</v>
      </c>
      <c r="J216" s="286">
        <f ca="1">VLOOKUP(G216,Zusammenführung!$AB$7:$AD$118,3,0)</f>
        <v>29</v>
      </c>
    </row>
    <row r="217" spans="1:10" x14ac:dyDescent="0.25">
      <c r="A217" s="6" t="s">
        <v>2335</v>
      </c>
      <c r="B217" s="5" t="s">
        <v>1306</v>
      </c>
      <c r="C217" s="5" t="s">
        <v>1343</v>
      </c>
      <c r="D217" s="7">
        <v>225000</v>
      </c>
      <c r="E217" s="122">
        <f>VLOOKUP($D217,Zusammenführung!$S$7:$AD$118,4,0)</f>
        <v>200000</v>
      </c>
      <c r="F217" s="123">
        <f>VLOOKUP($D217,Zusammenführung!$S$7:$AD$118,7,0)</f>
        <v>200000</v>
      </c>
      <c r="G217" s="123">
        <f>VLOOKUP($D217,Zusammenführung!$S$7:$AD$118,10,0)</f>
        <v>235010.06036217304</v>
      </c>
      <c r="H217" s="285">
        <f ca="1">VLOOKUP(E217,Zusammenführung!V$7:X$118,3,0)</f>
        <v>4</v>
      </c>
      <c r="I217" s="162">
        <f ca="1">VLOOKUP(F217,Zusammenführung!$Y$7:$AA$118,3,0)</f>
        <v>5</v>
      </c>
      <c r="J217" s="286">
        <f ca="1">VLOOKUP(G217,Zusammenführung!$AB$7:$AD$118,3,0)</f>
        <v>29</v>
      </c>
    </row>
    <row r="218" spans="1:10" x14ac:dyDescent="0.25">
      <c r="A218" s="6" t="s">
        <v>2336</v>
      </c>
      <c r="B218" s="5" t="s">
        <v>1321</v>
      </c>
      <c r="C218" s="5" t="s">
        <v>1343</v>
      </c>
      <c r="D218" s="7">
        <v>200000</v>
      </c>
      <c r="E218" s="122">
        <f>VLOOKUP($D218,Zusammenführung!$S$7:$AD$118,4,0)</f>
        <v>200000</v>
      </c>
      <c r="F218" s="123">
        <f>VLOOKUP($D218,Zusammenführung!$S$7:$AD$118,7,0)</f>
        <v>200000</v>
      </c>
      <c r="G218" s="123">
        <f>VLOOKUP($D218,Zusammenführung!$S$7:$AD$118,10,0)</f>
        <v>200000</v>
      </c>
      <c r="H218" s="285">
        <f ca="1">VLOOKUP(E218,Zusammenführung!V$7:X$118,3,0)</f>
        <v>4</v>
      </c>
      <c r="I218" s="162">
        <f ca="1">VLOOKUP(F218,Zusammenführung!$Y$7:$AA$118,3,0)</f>
        <v>5</v>
      </c>
      <c r="J218" s="286">
        <f ca="1">VLOOKUP(G218,Zusammenführung!$AB$7:$AD$118,3,0)</f>
        <v>28</v>
      </c>
    </row>
    <row r="219" spans="1:10" x14ac:dyDescent="0.25">
      <c r="A219" s="6" t="s">
        <v>2337</v>
      </c>
      <c r="B219" s="5" t="s">
        <v>1318</v>
      </c>
      <c r="C219" s="5" t="s">
        <v>1343</v>
      </c>
      <c r="D219" s="7">
        <v>200000</v>
      </c>
      <c r="E219" s="122">
        <f>VLOOKUP($D219,Zusammenführung!$S$7:$AD$118,4,0)</f>
        <v>200000</v>
      </c>
      <c r="F219" s="123">
        <f>VLOOKUP($D219,Zusammenführung!$S$7:$AD$118,7,0)</f>
        <v>200000</v>
      </c>
      <c r="G219" s="123">
        <f>VLOOKUP($D219,Zusammenführung!$S$7:$AD$118,10,0)</f>
        <v>200000</v>
      </c>
      <c r="H219" s="285">
        <f ca="1">VLOOKUP(E219,Zusammenführung!V$7:X$118,3,0)</f>
        <v>4</v>
      </c>
      <c r="I219" s="162">
        <f ca="1">VLOOKUP(F219,Zusammenführung!$Y$7:$AA$118,3,0)</f>
        <v>5</v>
      </c>
      <c r="J219" s="286">
        <f ca="1">VLOOKUP(G219,Zusammenführung!$AB$7:$AD$118,3,0)</f>
        <v>28</v>
      </c>
    </row>
    <row r="220" spans="1:10" x14ac:dyDescent="0.25">
      <c r="A220" s="6" t="s">
        <v>2338</v>
      </c>
      <c r="B220" s="5" t="s">
        <v>1320</v>
      </c>
      <c r="C220" s="5" t="s">
        <v>1343</v>
      </c>
      <c r="D220" s="7">
        <v>200000</v>
      </c>
      <c r="E220" s="122">
        <f>VLOOKUP($D220,Zusammenführung!$S$7:$AD$118,4,0)</f>
        <v>200000</v>
      </c>
      <c r="F220" s="123">
        <f>VLOOKUP($D220,Zusammenführung!$S$7:$AD$118,7,0)</f>
        <v>200000</v>
      </c>
      <c r="G220" s="123">
        <f>VLOOKUP($D220,Zusammenführung!$S$7:$AD$118,10,0)</f>
        <v>200000</v>
      </c>
      <c r="H220" s="285">
        <f ca="1">VLOOKUP(E220,Zusammenführung!V$7:X$118,3,0)</f>
        <v>4</v>
      </c>
      <c r="I220" s="162">
        <f ca="1">VLOOKUP(F220,Zusammenführung!$Y$7:$AA$118,3,0)</f>
        <v>5</v>
      </c>
      <c r="J220" s="286">
        <f ca="1">VLOOKUP(G220,Zusammenführung!$AB$7:$AD$118,3,0)</f>
        <v>28</v>
      </c>
    </row>
    <row r="221" spans="1:10" x14ac:dyDescent="0.25">
      <c r="A221" s="6" t="s">
        <v>2339</v>
      </c>
      <c r="B221" s="5" t="s">
        <v>1311</v>
      </c>
      <c r="C221" s="5" t="s">
        <v>1343</v>
      </c>
      <c r="D221" s="7">
        <v>200000</v>
      </c>
      <c r="E221" s="122">
        <f>VLOOKUP($D221,Zusammenführung!$S$7:$AD$118,4,0)</f>
        <v>200000</v>
      </c>
      <c r="F221" s="123">
        <f>VLOOKUP($D221,Zusammenführung!$S$7:$AD$118,7,0)</f>
        <v>200000</v>
      </c>
      <c r="G221" s="123">
        <f>VLOOKUP($D221,Zusammenführung!$S$7:$AD$118,10,0)</f>
        <v>200000</v>
      </c>
      <c r="H221" s="285">
        <f ca="1">VLOOKUP(E221,Zusammenführung!V$7:X$118,3,0)</f>
        <v>4</v>
      </c>
      <c r="I221" s="162">
        <f ca="1">VLOOKUP(F221,Zusammenführung!$Y$7:$AA$118,3,0)</f>
        <v>5</v>
      </c>
      <c r="J221" s="286">
        <f ca="1">VLOOKUP(G221,Zusammenführung!$AB$7:$AD$118,3,0)</f>
        <v>28</v>
      </c>
    </row>
    <row r="222" spans="1:10" x14ac:dyDescent="0.25">
      <c r="A222" s="6" t="s">
        <v>2340</v>
      </c>
      <c r="B222" s="5" t="s">
        <v>1314</v>
      </c>
      <c r="C222" s="5" t="s">
        <v>1343</v>
      </c>
      <c r="D222" s="7">
        <v>200000</v>
      </c>
      <c r="E222" s="122">
        <f>VLOOKUP($D222,Zusammenführung!$S$7:$AD$118,4,0)</f>
        <v>200000</v>
      </c>
      <c r="F222" s="123">
        <f>VLOOKUP($D222,Zusammenführung!$S$7:$AD$118,7,0)</f>
        <v>200000</v>
      </c>
      <c r="G222" s="123">
        <f>VLOOKUP($D222,Zusammenführung!$S$7:$AD$118,10,0)</f>
        <v>200000</v>
      </c>
      <c r="H222" s="285">
        <f ca="1">VLOOKUP(E222,Zusammenführung!V$7:X$118,3,0)</f>
        <v>4</v>
      </c>
      <c r="I222" s="162">
        <f ca="1">VLOOKUP(F222,Zusammenführung!$Y$7:$AA$118,3,0)</f>
        <v>5</v>
      </c>
      <c r="J222" s="286">
        <f ca="1">VLOOKUP(G222,Zusammenführung!$AB$7:$AD$118,3,0)</f>
        <v>28</v>
      </c>
    </row>
    <row r="223" spans="1:10" x14ac:dyDescent="0.25">
      <c r="A223" s="6" t="s">
        <v>2341</v>
      </c>
      <c r="B223" s="5" t="s">
        <v>1312</v>
      </c>
      <c r="C223" s="5" t="s">
        <v>1343</v>
      </c>
      <c r="D223" s="7">
        <v>200000</v>
      </c>
      <c r="E223" s="122">
        <f>VLOOKUP($D223,Zusammenführung!$S$7:$AD$118,4,0)</f>
        <v>200000</v>
      </c>
      <c r="F223" s="123">
        <f>VLOOKUP($D223,Zusammenführung!$S$7:$AD$118,7,0)</f>
        <v>200000</v>
      </c>
      <c r="G223" s="123">
        <f>VLOOKUP($D223,Zusammenführung!$S$7:$AD$118,10,0)</f>
        <v>200000</v>
      </c>
      <c r="H223" s="285">
        <f ca="1">VLOOKUP(E223,Zusammenführung!V$7:X$118,3,0)</f>
        <v>4</v>
      </c>
      <c r="I223" s="162">
        <f ca="1">VLOOKUP(F223,Zusammenführung!$Y$7:$AA$118,3,0)</f>
        <v>5</v>
      </c>
      <c r="J223" s="286">
        <f ca="1">VLOOKUP(G223,Zusammenführung!$AB$7:$AD$118,3,0)</f>
        <v>28</v>
      </c>
    </row>
    <row r="224" spans="1:10" x14ac:dyDescent="0.25">
      <c r="A224" s="6" t="s">
        <v>2342</v>
      </c>
      <c r="B224" s="5" t="s">
        <v>1317</v>
      </c>
      <c r="C224" s="5" t="s">
        <v>1343</v>
      </c>
      <c r="D224" s="7">
        <v>200000</v>
      </c>
      <c r="E224" s="122">
        <f>VLOOKUP($D224,Zusammenführung!$S$7:$AD$118,4,0)</f>
        <v>200000</v>
      </c>
      <c r="F224" s="123">
        <f>VLOOKUP($D224,Zusammenführung!$S$7:$AD$118,7,0)</f>
        <v>200000</v>
      </c>
      <c r="G224" s="123">
        <f>VLOOKUP($D224,Zusammenführung!$S$7:$AD$118,10,0)</f>
        <v>200000</v>
      </c>
      <c r="H224" s="285">
        <f ca="1">VLOOKUP(E224,Zusammenführung!V$7:X$118,3,0)</f>
        <v>4</v>
      </c>
      <c r="I224" s="162">
        <f ca="1">VLOOKUP(F224,Zusammenführung!$Y$7:$AA$118,3,0)</f>
        <v>5</v>
      </c>
      <c r="J224" s="286">
        <f ca="1">VLOOKUP(G224,Zusammenführung!$AB$7:$AD$118,3,0)</f>
        <v>28</v>
      </c>
    </row>
    <row r="225" spans="1:10" x14ac:dyDescent="0.25">
      <c r="A225" s="6" t="s">
        <v>2343</v>
      </c>
      <c r="B225" s="5" t="s">
        <v>1315</v>
      </c>
      <c r="C225" s="5" t="s">
        <v>1343</v>
      </c>
      <c r="D225" s="7">
        <v>200000</v>
      </c>
      <c r="E225" s="122">
        <f>VLOOKUP($D225,Zusammenführung!$S$7:$AD$118,4,0)</f>
        <v>200000</v>
      </c>
      <c r="F225" s="123">
        <f>VLOOKUP($D225,Zusammenführung!$S$7:$AD$118,7,0)</f>
        <v>200000</v>
      </c>
      <c r="G225" s="123">
        <f>VLOOKUP($D225,Zusammenführung!$S$7:$AD$118,10,0)</f>
        <v>200000</v>
      </c>
      <c r="H225" s="285">
        <f ca="1">VLOOKUP(E225,Zusammenführung!V$7:X$118,3,0)</f>
        <v>4</v>
      </c>
      <c r="I225" s="162">
        <f ca="1">VLOOKUP(F225,Zusammenführung!$Y$7:$AA$118,3,0)</f>
        <v>5</v>
      </c>
      <c r="J225" s="286">
        <f ca="1">VLOOKUP(G225,Zusammenführung!$AB$7:$AD$118,3,0)</f>
        <v>28</v>
      </c>
    </row>
    <row r="226" spans="1:10" x14ac:dyDescent="0.25">
      <c r="A226" s="6" t="s">
        <v>2344</v>
      </c>
      <c r="B226" s="5" t="s">
        <v>1319</v>
      </c>
      <c r="C226" s="5" t="s">
        <v>1343</v>
      </c>
      <c r="D226" s="7">
        <v>200000</v>
      </c>
      <c r="E226" s="122">
        <f>VLOOKUP($D226,Zusammenführung!$S$7:$AD$118,4,0)</f>
        <v>200000</v>
      </c>
      <c r="F226" s="123">
        <f>VLOOKUP($D226,Zusammenführung!$S$7:$AD$118,7,0)</f>
        <v>200000</v>
      </c>
      <c r="G226" s="123">
        <f>VLOOKUP($D226,Zusammenführung!$S$7:$AD$118,10,0)</f>
        <v>200000</v>
      </c>
      <c r="H226" s="285">
        <f ca="1">VLOOKUP(E226,Zusammenführung!V$7:X$118,3,0)</f>
        <v>4</v>
      </c>
      <c r="I226" s="162">
        <f ca="1">VLOOKUP(F226,Zusammenführung!$Y$7:$AA$118,3,0)</f>
        <v>5</v>
      </c>
      <c r="J226" s="286">
        <f ca="1">VLOOKUP(G226,Zusammenführung!$AB$7:$AD$118,3,0)</f>
        <v>28</v>
      </c>
    </row>
    <row r="227" spans="1:10" x14ac:dyDescent="0.25">
      <c r="A227" s="6" t="s">
        <v>2345</v>
      </c>
      <c r="B227" s="5" t="s">
        <v>1316</v>
      </c>
      <c r="C227" s="5" t="s">
        <v>1343</v>
      </c>
      <c r="D227" s="7">
        <v>200000</v>
      </c>
      <c r="E227" s="122">
        <f>VLOOKUP($D227,Zusammenführung!$S$7:$AD$118,4,0)</f>
        <v>200000</v>
      </c>
      <c r="F227" s="123">
        <f>VLOOKUP($D227,Zusammenführung!$S$7:$AD$118,7,0)</f>
        <v>200000</v>
      </c>
      <c r="G227" s="123">
        <f>VLOOKUP($D227,Zusammenführung!$S$7:$AD$118,10,0)</f>
        <v>200000</v>
      </c>
      <c r="H227" s="285">
        <f ca="1">VLOOKUP(E227,Zusammenführung!V$7:X$118,3,0)</f>
        <v>4</v>
      </c>
      <c r="I227" s="162">
        <f ca="1">VLOOKUP(F227,Zusammenführung!$Y$7:$AA$118,3,0)</f>
        <v>5</v>
      </c>
      <c r="J227" s="286">
        <f ca="1">VLOOKUP(G227,Zusammenführung!$AB$7:$AD$118,3,0)</f>
        <v>28</v>
      </c>
    </row>
    <row r="228" spans="1:10" x14ac:dyDescent="0.25">
      <c r="A228" s="6" t="s">
        <v>2346</v>
      </c>
      <c r="B228" s="5" t="s">
        <v>1313</v>
      </c>
      <c r="C228" s="5" t="s">
        <v>1343</v>
      </c>
      <c r="D228" s="7">
        <v>200000</v>
      </c>
      <c r="E228" s="122">
        <f>VLOOKUP($D228,Zusammenführung!$S$7:$AD$118,4,0)</f>
        <v>200000</v>
      </c>
      <c r="F228" s="123">
        <f>VLOOKUP($D228,Zusammenführung!$S$7:$AD$118,7,0)</f>
        <v>200000</v>
      </c>
      <c r="G228" s="123">
        <f>VLOOKUP($D228,Zusammenführung!$S$7:$AD$118,10,0)</f>
        <v>200000</v>
      </c>
      <c r="H228" s="285">
        <f ca="1">VLOOKUP(E228,Zusammenführung!V$7:X$118,3,0)</f>
        <v>4</v>
      </c>
      <c r="I228" s="162">
        <f ca="1">VLOOKUP(F228,Zusammenführung!$Y$7:$AA$118,3,0)</f>
        <v>5</v>
      </c>
      <c r="J228" s="286">
        <f ca="1">VLOOKUP(G228,Zusammenführung!$AB$7:$AD$118,3,0)</f>
        <v>28</v>
      </c>
    </row>
    <row r="229" spans="1:10" x14ac:dyDescent="0.25">
      <c r="A229" s="6" t="s">
        <v>2347</v>
      </c>
      <c r="B229" s="5" t="s">
        <v>1323</v>
      </c>
      <c r="C229" s="5" t="s">
        <v>1343</v>
      </c>
      <c r="D229" s="7">
        <v>175000</v>
      </c>
      <c r="E229" s="122">
        <f>VLOOKUP($D229,Zusammenführung!$S$7:$AD$118,4,0)</f>
        <v>200000</v>
      </c>
      <c r="F229" s="123">
        <f>VLOOKUP($D229,Zusammenführung!$S$7:$AD$118,7,0)</f>
        <v>150000</v>
      </c>
      <c r="G229" s="123">
        <f>VLOOKUP($D229,Zusammenführung!$S$7:$AD$118,10,0)</f>
        <v>172591.36212624583</v>
      </c>
      <c r="H229" s="285">
        <f ca="1">VLOOKUP(E229,Zusammenführung!V$7:X$118,3,0)</f>
        <v>4</v>
      </c>
      <c r="I229" s="162">
        <f ca="1">VLOOKUP(F229,Zusammenführung!$Y$7:$AA$118,3,0)</f>
        <v>4</v>
      </c>
      <c r="J229" s="286">
        <f ca="1">VLOOKUP(G229,Zusammenführung!$AB$7:$AD$118,3,0)</f>
        <v>26</v>
      </c>
    </row>
    <row r="230" spans="1:10" x14ac:dyDescent="0.25">
      <c r="A230" s="6" t="s">
        <v>2348</v>
      </c>
      <c r="B230" s="5" t="s">
        <v>1330</v>
      </c>
      <c r="C230" s="5" t="s">
        <v>1343</v>
      </c>
      <c r="D230" s="7">
        <v>175000</v>
      </c>
      <c r="E230" s="122">
        <f>VLOOKUP($D230,Zusammenführung!$S$7:$AD$118,4,0)</f>
        <v>200000</v>
      </c>
      <c r="F230" s="123">
        <f>VLOOKUP($D230,Zusammenführung!$S$7:$AD$118,7,0)</f>
        <v>150000</v>
      </c>
      <c r="G230" s="123">
        <f>VLOOKUP($D230,Zusammenführung!$S$7:$AD$118,10,0)</f>
        <v>172591.36212624583</v>
      </c>
      <c r="H230" s="285">
        <f ca="1">VLOOKUP(E230,Zusammenführung!V$7:X$118,3,0)</f>
        <v>4</v>
      </c>
      <c r="I230" s="162">
        <f ca="1">VLOOKUP(F230,Zusammenführung!$Y$7:$AA$118,3,0)</f>
        <v>4</v>
      </c>
      <c r="J230" s="286">
        <f ca="1">VLOOKUP(G230,Zusammenführung!$AB$7:$AD$118,3,0)</f>
        <v>26</v>
      </c>
    </row>
    <row r="231" spans="1:10" x14ac:dyDescent="0.25">
      <c r="A231" s="6" t="s">
        <v>2349</v>
      </c>
      <c r="B231" s="5" t="s">
        <v>1328</v>
      </c>
      <c r="C231" s="5" t="s">
        <v>1343</v>
      </c>
      <c r="D231" s="7">
        <v>175000</v>
      </c>
      <c r="E231" s="122">
        <f>VLOOKUP($D231,Zusammenführung!$S$7:$AD$118,4,0)</f>
        <v>200000</v>
      </c>
      <c r="F231" s="123">
        <f>VLOOKUP($D231,Zusammenführung!$S$7:$AD$118,7,0)</f>
        <v>150000</v>
      </c>
      <c r="G231" s="123">
        <f>VLOOKUP($D231,Zusammenführung!$S$7:$AD$118,10,0)</f>
        <v>172591.36212624583</v>
      </c>
      <c r="H231" s="285">
        <f ca="1">VLOOKUP(E231,Zusammenführung!V$7:X$118,3,0)</f>
        <v>4</v>
      </c>
      <c r="I231" s="162">
        <f ca="1">VLOOKUP(F231,Zusammenführung!$Y$7:$AA$118,3,0)</f>
        <v>4</v>
      </c>
      <c r="J231" s="286">
        <f ca="1">VLOOKUP(G231,Zusammenführung!$AB$7:$AD$118,3,0)</f>
        <v>26</v>
      </c>
    </row>
    <row r="232" spans="1:10" x14ac:dyDescent="0.25">
      <c r="A232" s="6" t="s">
        <v>2350</v>
      </c>
      <c r="B232" s="5" t="s">
        <v>1326</v>
      </c>
      <c r="C232" s="5" t="s">
        <v>1343</v>
      </c>
      <c r="D232" s="7">
        <v>175000</v>
      </c>
      <c r="E232" s="122">
        <f>VLOOKUP($D232,Zusammenführung!$S$7:$AD$118,4,0)</f>
        <v>200000</v>
      </c>
      <c r="F232" s="123">
        <f>VLOOKUP($D232,Zusammenführung!$S$7:$AD$118,7,0)</f>
        <v>150000</v>
      </c>
      <c r="G232" s="123">
        <f>VLOOKUP($D232,Zusammenführung!$S$7:$AD$118,10,0)</f>
        <v>172591.36212624583</v>
      </c>
      <c r="H232" s="285">
        <f ca="1">VLOOKUP(E232,Zusammenführung!V$7:X$118,3,0)</f>
        <v>4</v>
      </c>
      <c r="I232" s="162">
        <f ca="1">VLOOKUP(F232,Zusammenführung!$Y$7:$AA$118,3,0)</f>
        <v>4</v>
      </c>
      <c r="J232" s="286">
        <f ca="1">VLOOKUP(G232,Zusammenführung!$AB$7:$AD$118,3,0)</f>
        <v>26</v>
      </c>
    </row>
    <row r="233" spans="1:10" x14ac:dyDescent="0.25">
      <c r="A233" s="6" t="s">
        <v>2351</v>
      </c>
      <c r="B233" s="5" t="s">
        <v>1322</v>
      </c>
      <c r="C233" s="5" t="s">
        <v>1343</v>
      </c>
      <c r="D233" s="7">
        <v>175000</v>
      </c>
      <c r="E233" s="122">
        <f>VLOOKUP($D233,Zusammenführung!$S$7:$AD$118,4,0)</f>
        <v>200000</v>
      </c>
      <c r="F233" s="123">
        <f>VLOOKUP($D233,Zusammenführung!$S$7:$AD$118,7,0)</f>
        <v>150000</v>
      </c>
      <c r="G233" s="123">
        <f>VLOOKUP($D233,Zusammenführung!$S$7:$AD$118,10,0)</f>
        <v>172591.36212624583</v>
      </c>
      <c r="H233" s="285">
        <f ca="1">VLOOKUP(E233,Zusammenführung!V$7:X$118,3,0)</f>
        <v>4</v>
      </c>
      <c r="I233" s="162">
        <f ca="1">VLOOKUP(F233,Zusammenführung!$Y$7:$AA$118,3,0)</f>
        <v>4</v>
      </c>
      <c r="J233" s="286">
        <f ca="1">VLOOKUP(G233,Zusammenführung!$AB$7:$AD$118,3,0)</f>
        <v>26</v>
      </c>
    </row>
    <row r="234" spans="1:10" x14ac:dyDescent="0.25">
      <c r="A234" s="6" t="s">
        <v>2352</v>
      </c>
      <c r="B234" s="5" t="s">
        <v>1324</v>
      </c>
      <c r="C234" s="5" t="s">
        <v>1343</v>
      </c>
      <c r="D234" s="7">
        <v>175000</v>
      </c>
      <c r="E234" s="122">
        <f>VLOOKUP($D234,Zusammenführung!$S$7:$AD$118,4,0)</f>
        <v>200000</v>
      </c>
      <c r="F234" s="123">
        <f>VLOOKUP($D234,Zusammenführung!$S$7:$AD$118,7,0)</f>
        <v>150000</v>
      </c>
      <c r="G234" s="123">
        <f>VLOOKUP($D234,Zusammenführung!$S$7:$AD$118,10,0)</f>
        <v>172591.36212624583</v>
      </c>
      <c r="H234" s="285">
        <f ca="1">VLOOKUP(E234,Zusammenführung!V$7:X$118,3,0)</f>
        <v>4</v>
      </c>
      <c r="I234" s="162">
        <f ca="1">VLOOKUP(F234,Zusammenführung!$Y$7:$AA$118,3,0)</f>
        <v>4</v>
      </c>
      <c r="J234" s="286">
        <f ca="1">VLOOKUP(G234,Zusammenführung!$AB$7:$AD$118,3,0)</f>
        <v>26</v>
      </c>
    </row>
    <row r="235" spans="1:10" x14ac:dyDescent="0.25">
      <c r="A235" s="6" t="s">
        <v>2353</v>
      </c>
      <c r="B235" s="5" t="s">
        <v>1327</v>
      </c>
      <c r="C235" s="5" t="s">
        <v>1343</v>
      </c>
      <c r="D235" s="7">
        <v>175000</v>
      </c>
      <c r="E235" s="122">
        <f>VLOOKUP($D235,Zusammenführung!$S$7:$AD$118,4,0)</f>
        <v>200000</v>
      </c>
      <c r="F235" s="123">
        <f>VLOOKUP($D235,Zusammenführung!$S$7:$AD$118,7,0)</f>
        <v>150000</v>
      </c>
      <c r="G235" s="123">
        <f>VLOOKUP($D235,Zusammenführung!$S$7:$AD$118,10,0)</f>
        <v>172591.36212624583</v>
      </c>
      <c r="H235" s="285">
        <f ca="1">VLOOKUP(E235,Zusammenführung!V$7:X$118,3,0)</f>
        <v>4</v>
      </c>
      <c r="I235" s="162">
        <f ca="1">VLOOKUP(F235,Zusammenführung!$Y$7:$AA$118,3,0)</f>
        <v>4</v>
      </c>
      <c r="J235" s="286">
        <f ca="1">VLOOKUP(G235,Zusammenführung!$AB$7:$AD$118,3,0)</f>
        <v>26</v>
      </c>
    </row>
    <row r="236" spans="1:10" x14ac:dyDescent="0.25">
      <c r="A236" s="6" t="s">
        <v>2354</v>
      </c>
      <c r="B236" s="5" t="s">
        <v>1325</v>
      </c>
      <c r="C236" s="5" t="s">
        <v>1343</v>
      </c>
      <c r="D236" s="7">
        <v>175000</v>
      </c>
      <c r="E236" s="122">
        <f>VLOOKUP($D236,Zusammenführung!$S$7:$AD$118,4,0)</f>
        <v>200000</v>
      </c>
      <c r="F236" s="123">
        <f>VLOOKUP($D236,Zusammenführung!$S$7:$AD$118,7,0)</f>
        <v>150000</v>
      </c>
      <c r="G236" s="123">
        <f>VLOOKUP($D236,Zusammenführung!$S$7:$AD$118,10,0)</f>
        <v>172591.36212624583</v>
      </c>
      <c r="H236" s="285">
        <f ca="1">VLOOKUP(E236,Zusammenführung!V$7:X$118,3,0)</f>
        <v>4</v>
      </c>
      <c r="I236" s="162">
        <f ca="1">VLOOKUP(F236,Zusammenführung!$Y$7:$AA$118,3,0)</f>
        <v>4</v>
      </c>
      <c r="J236" s="286">
        <f ca="1">VLOOKUP(G236,Zusammenführung!$AB$7:$AD$118,3,0)</f>
        <v>26</v>
      </c>
    </row>
    <row r="237" spans="1:10" x14ac:dyDescent="0.25">
      <c r="A237" s="6" t="s">
        <v>2355</v>
      </c>
      <c r="B237" s="5" t="s">
        <v>1329</v>
      </c>
      <c r="C237" s="5" t="s">
        <v>1343</v>
      </c>
      <c r="D237" s="7">
        <v>175000</v>
      </c>
      <c r="E237" s="122">
        <f>VLOOKUP($D237,Zusammenführung!$S$7:$AD$118,4,0)</f>
        <v>200000</v>
      </c>
      <c r="F237" s="123">
        <f>VLOOKUP($D237,Zusammenführung!$S$7:$AD$118,7,0)</f>
        <v>150000</v>
      </c>
      <c r="G237" s="123">
        <f>VLOOKUP($D237,Zusammenführung!$S$7:$AD$118,10,0)</f>
        <v>172591.36212624583</v>
      </c>
      <c r="H237" s="285">
        <f ca="1">VLOOKUP(E237,Zusammenführung!V$7:X$118,3,0)</f>
        <v>4</v>
      </c>
      <c r="I237" s="162">
        <f ca="1">VLOOKUP(F237,Zusammenführung!$Y$7:$AA$118,3,0)</f>
        <v>4</v>
      </c>
      <c r="J237" s="286">
        <f ca="1">VLOOKUP(G237,Zusammenführung!$AB$7:$AD$118,3,0)</f>
        <v>26</v>
      </c>
    </row>
    <row r="238" spans="1:10" x14ac:dyDescent="0.25">
      <c r="A238" s="6" t="s">
        <v>2356</v>
      </c>
      <c r="B238" s="5" t="s">
        <v>1334</v>
      </c>
      <c r="C238" s="5" t="s">
        <v>1343</v>
      </c>
      <c r="D238" s="7">
        <v>150000</v>
      </c>
      <c r="E238" s="122">
        <f>VLOOKUP($D238,Zusammenführung!$S$7:$AD$118,4,0)</f>
        <v>100000</v>
      </c>
      <c r="F238" s="123">
        <f>VLOOKUP($D238,Zusammenführung!$S$7:$AD$118,7,0)</f>
        <v>150000</v>
      </c>
      <c r="G238" s="123">
        <f>VLOOKUP($D238,Zusammenführung!$S$7:$AD$118,10,0)</f>
        <v>147176.07973421927</v>
      </c>
      <c r="H238" s="285">
        <f ca="1">VLOOKUP(E238,Zusammenführung!V$7:X$118,3,0)</f>
        <v>3</v>
      </c>
      <c r="I238" s="162">
        <f ca="1">VLOOKUP(F238,Zusammenführung!$Y$7:$AA$118,3,0)</f>
        <v>4</v>
      </c>
      <c r="J238" s="286">
        <f ca="1">VLOOKUP(G238,Zusammenführung!$AB$7:$AD$118,3,0)</f>
        <v>24</v>
      </c>
    </row>
    <row r="239" spans="1:10" x14ac:dyDescent="0.25">
      <c r="A239" s="6" t="s">
        <v>2357</v>
      </c>
      <c r="B239" s="5" t="s">
        <v>1335</v>
      </c>
      <c r="C239" s="5" t="s">
        <v>1343</v>
      </c>
      <c r="D239" s="7">
        <v>150000</v>
      </c>
      <c r="E239" s="122">
        <f>VLOOKUP($D239,Zusammenführung!$S$7:$AD$118,4,0)</f>
        <v>100000</v>
      </c>
      <c r="F239" s="123">
        <f>VLOOKUP($D239,Zusammenführung!$S$7:$AD$118,7,0)</f>
        <v>150000</v>
      </c>
      <c r="G239" s="123">
        <f>VLOOKUP($D239,Zusammenführung!$S$7:$AD$118,10,0)</f>
        <v>147176.07973421927</v>
      </c>
      <c r="H239" s="285">
        <f ca="1">VLOOKUP(E239,Zusammenführung!V$7:X$118,3,0)</f>
        <v>3</v>
      </c>
      <c r="I239" s="162">
        <f ca="1">VLOOKUP(F239,Zusammenführung!$Y$7:$AA$118,3,0)</f>
        <v>4</v>
      </c>
      <c r="J239" s="286">
        <f ca="1">VLOOKUP(G239,Zusammenführung!$AB$7:$AD$118,3,0)</f>
        <v>24</v>
      </c>
    </row>
    <row r="240" spans="1:10" x14ac:dyDescent="0.25">
      <c r="A240" s="6" t="s">
        <v>2358</v>
      </c>
      <c r="B240" s="5" t="s">
        <v>1332</v>
      </c>
      <c r="C240" s="5" t="s">
        <v>1343</v>
      </c>
      <c r="D240" s="7">
        <v>150000</v>
      </c>
      <c r="E240" s="122">
        <f>VLOOKUP($D240,Zusammenführung!$S$7:$AD$118,4,0)</f>
        <v>100000</v>
      </c>
      <c r="F240" s="123">
        <f>VLOOKUP($D240,Zusammenführung!$S$7:$AD$118,7,0)</f>
        <v>150000</v>
      </c>
      <c r="G240" s="123">
        <f>VLOOKUP($D240,Zusammenführung!$S$7:$AD$118,10,0)</f>
        <v>147176.07973421927</v>
      </c>
      <c r="H240" s="285">
        <f ca="1">VLOOKUP(E240,Zusammenführung!V$7:X$118,3,0)</f>
        <v>3</v>
      </c>
      <c r="I240" s="162">
        <f ca="1">VLOOKUP(F240,Zusammenführung!$Y$7:$AA$118,3,0)</f>
        <v>4</v>
      </c>
      <c r="J240" s="286">
        <f ca="1">VLOOKUP(G240,Zusammenführung!$AB$7:$AD$118,3,0)</f>
        <v>24</v>
      </c>
    </row>
    <row r="241" spans="1:10" x14ac:dyDescent="0.25">
      <c r="A241" s="6" t="s">
        <v>2359</v>
      </c>
      <c r="B241" s="5" t="s">
        <v>1333</v>
      </c>
      <c r="C241" s="5" t="s">
        <v>1343</v>
      </c>
      <c r="D241" s="7">
        <v>150000</v>
      </c>
      <c r="E241" s="122">
        <f>VLOOKUP($D241,Zusammenführung!$S$7:$AD$118,4,0)</f>
        <v>100000</v>
      </c>
      <c r="F241" s="123">
        <f>VLOOKUP($D241,Zusammenführung!$S$7:$AD$118,7,0)</f>
        <v>150000</v>
      </c>
      <c r="G241" s="123">
        <f>VLOOKUP($D241,Zusammenführung!$S$7:$AD$118,10,0)</f>
        <v>147176.07973421927</v>
      </c>
      <c r="H241" s="285">
        <f ca="1">VLOOKUP(E241,Zusammenführung!V$7:X$118,3,0)</f>
        <v>3</v>
      </c>
      <c r="I241" s="162">
        <f ca="1">VLOOKUP(F241,Zusammenführung!$Y$7:$AA$118,3,0)</f>
        <v>4</v>
      </c>
      <c r="J241" s="286">
        <f ca="1">VLOOKUP(G241,Zusammenführung!$AB$7:$AD$118,3,0)</f>
        <v>24</v>
      </c>
    </row>
    <row r="242" spans="1:10" x14ac:dyDescent="0.25">
      <c r="A242" s="6" t="s">
        <v>2360</v>
      </c>
      <c r="B242" s="5" t="s">
        <v>1331</v>
      </c>
      <c r="C242" s="5" t="s">
        <v>1343</v>
      </c>
      <c r="D242" s="7">
        <v>150000</v>
      </c>
      <c r="E242" s="122">
        <f>VLOOKUP($D242,Zusammenführung!$S$7:$AD$118,4,0)</f>
        <v>100000</v>
      </c>
      <c r="F242" s="123">
        <f>VLOOKUP($D242,Zusammenführung!$S$7:$AD$118,7,0)</f>
        <v>150000</v>
      </c>
      <c r="G242" s="123">
        <f>VLOOKUP($D242,Zusammenführung!$S$7:$AD$118,10,0)</f>
        <v>147176.07973421927</v>
      </c>
      <c r="H242" s="285">
        <f ca="1">VLOOKUP(E242,Zusammenführung!V$7:X$118,3,0)</f>
        <v>3</v>
      </c>
      <c r="I242" s="162">
        <f ca="1">VLOOKUP(F242,Zusammenführung!$Y$7:$AA$118,3,0)</f>
        <v>4</v>
      </c>
      <c r="J242" s="286">
        <f ca="1">VLOOKUP(G242,Zusammenführung!$AB$7:$AD$118,3,0)</f>
        <v>24</v>
      </c>
    </row>
    <row r="243" spans="1:10" x14ac:dyDescent="0.25">
      <c r="A243" s="6" t="s">
        <v>2361</v>
      </c>
      <c r="B243" s="5" t="s">
        <v>1339</v>
      </c>
      <c r="C243" s="5" t="s">
        <v>1343</v>
      </c>
      <c r="D243" s="7">
        <v>125000</v>
      </c>
      <c r="E243" s="122">
        <f>VLOOKUP($D243,Zusammenführung!$S$7:$AD$118,4,0)</f>
        <v>100000</v>
      </c>
      <c r="F243" s="123">
        <f>VLOOKUP($D243,Zusammenführung!$S$7:$AD$118,7,0)</f>
        <v>100000</v>
      </c>
      <c r="G243" s="123">
        <f>VLOOKUP($D243,Zusammenführung!$S$7:$AD$118,10,0)</f>
        <v>123754.15282392029</v>
      </c>
      <c r="H243" s="285">
        <f ca="1">VLOOKUP(E243,Zusammenführung!V$7:X$118,3,0)</f>
        <v>3</v>
      </c>
      <c r="I243" s="162">
        <f ca="1">VLOOKUP(F243,Zusammenführung!$Y$7:$AA$118,3,0)</f>
        <v>3</v>
      </c>
      <c r="J243" s="286">
        <f ca="1">VLOOKUP(G243,Zusammenführung!$AB$7:$AD$118,3,0)</f>
        <v>22</v>
      </c>
    </row>
    <row r="244" spans="1:10" x14ac:dyDescent="0.25">
      <c r="A244" s="6" t="s">
        <v>2362</v>
      </c>
      <c r="B244" s="5" t="s">
        <v>1336</v>
      </c>
      <c r="C244" s="5" t="s">
        <v>1343</v>
      </c>
      <c r="D244" s="7">
        <v>125000</v>
      </c>
      <c r="E244" s="122">
        <f>VLOOKUP($D244,Zusammenführung!$S$7:$AD$118,4,0)</f>
        <v>100000</v>
      </c>
      <c r="F244" s="123">
        <f>VLOOKUP($D244,Zusammenführung!$S$7:$AD$118,7,0)</f>
        <v>100000</v>
      </c>
      <c r="G244" s="123">
        <f>VLOOKUP($D244,Zusammenführung!$S$7:$AD$118,10,0)</f>
        <v>123754.15282392029</v>
      </c>
      <c r="H244" s="285">
        <f ca="1">VLOOKUP(E244,Zusammenführung!V$7:X$118,3,0)</f>
        <v>3</v>
      </c>
      <c r="I244" s="162">
        <f ca="1">VLOOKUP(F244,Zusammenführung!$Y$7:$AA$118,3,0)</f>
        <v>3</v>
      </c>
      <c r="J244" s="286">
        <f ca="1">VLOOKUP(G244,Zusammenführung!$AB$7:$AD$118,3,0)</f>
        <v>22</v>
      </c>
    </row>
    <row r="245" spans="1:10" x14ac:dyDescent="0.25">
      <c r="A245" s="6" t="s">
        <v>2363</v>
      </c>
      <c r="B245" s="5" t="s">
        <v>1338</v>
      </c>
      <c r="C245" s="5" t="s">
        <v>1343</v>
      </c>
      <c r="D245" s="7">
        <v>125000</v>
      </c>
      <c r="E245" s="122">
        <f>VLOOKUP($D245,Zusammenführung!$S$7:$AD$118,4,0)</f>
        <v>100000</v>
      </c>
      <c r="F245" s="123">
        <f>VLOOKUP($D245,Zusammenführung!$S$7:$AD$118,7,0)</f>
        <v>100000</v>
      </c>
      <c r="G245" s="123">
        <f>VLOOKUP($D245,Zusammenführung!$S$7:$AD$118,10,0)</f>
        <v>123754.15282392029</v>
      </c>
      <c r="H245" s="285">
        <f ca="1">VLOOKUP(E245,Zusammenführung!V$7:X$118,3,0)</f>
        <v>3</v>
      </c>
      <c r="I245" s="162">
        <f ca="1">VLOOKUP(F245,Zusammenführung!$Y$7:$AA$118,3,0)</f>
        <v>3</v>
      </c>
      <c r="J245" s="286">
        <f ca="1">VLOOKUP(G245,Zusammenführung!$AB$7:$AD$118,3,0)</f>
        <v>22</v>
      </c>
    </row>
    <row r="246" spans="1:10" x14ac:dyDescent="0.25">
      <c r="A246" s="6" t="s">
        <v>2364</v>
      </c>
      <c r="B246" s="5" t="s">
        <v>1337</v>
      </c>
      <c r="C246" s="5" t="s">
        <v>1343</v>
      </c>
      <c r="D246" s="7">
        <v>125000</v>
      </c>
      <c r="E246" s="122">
        <f>VLOOKUP($D246,Zusammenführung!$S$7:$AD$118,4,0)</f>
        <v>100000</v>
      </c>
      <c r="F246" s="123">
        <f>VLOOKUP($D246,Zusammenführung!$S$7:$AD$118,7,0)</f>
        <v>100000</v>
      </c>
      <c r="G246" s="123">
        <f>VLOOKUP($D246,Zusammenführung!$S$7:$AD$118,10,0)</f>
        <v>123754.15282392029</v>
      </c>
      <c r="H246" s="285">
        <f ca="1">VLOOKUP(E246,Zusammenführung!V$7:X$118,3,0)</f>
        <v>3</v>
      </c>
      <c r="I246" s="162">
        <f ca="1">VLOOKUP(F246,Zusammenführung!$Y$7:$AA$118,3,0)</f>
        <v>3</v>
      </c>
      <c r="J246" s="286">
        <f ca="1">VLOOKUP(G246,Zusammenführung!$AB$7:$AD$118,3,0)</f>
        <v>22</v>
      </c>
    </row>
    <row r="247" spans="1:10" x14ac:dyDescent="0.25">
      <c r="A247" s="6" t="s">
        <v>2365</v>
      </c>
      <c r="B247" s="5" t="s">
        <v>1340</v>
      </c>
      <c r="C247" s="5" t="s">
        <v>1343</v>
      </c>
      <c r="D247" s="7">
        <v>100000</v>
      </c>
      <c r="E247" s="122">
        <f>VLOOKUP($D247,Zusammenführung!$S$7:$AD$118,4,0)</f>
        <v>100000</v>
      </c>
      <c r="F247" s="123">
        <f>VLOOKUP($D247,Zusammenführung!$S$7:$AD$118,7,0)</f>
        <v>100000</v>
      </c>
      <c r="G247" s="123">
        <f>VLOOKUP($D247,Zusammenführung!$S$7:$AD$118,10,0)</f>
        <v>102325.58139534885</v>
      </c>
      <c r="H247" s="285">
        <f ca="1">VLOOKUP(E247,Zusammenführung!V$7:X$118,3,0)</f>
        <v>3</v>
      </c>
      <c r="I247" s="162">
        <f ca="1">VLOOKUP(F247,Zusammenführung!$Y$7:$AA$118,3,0)</f>
        <v>3</v>
      </c>
      <c r="J247" s="286">
        <f ca="1">VLOOKUP(G247,Zusammenführung!$AB$7:$AD$118,3,0)</f>
        <v>20</v>
      </c>
    </row>
    <row r="248" spans="1:10" x14ac:dyDescent="0.25">
      <c r="A248" s="6" t="s">
        <v>2366</v>
      </c>
      <c r="B248" s="5" t="s">
        <v>1341</v>
      </c>
      <c r="C248" s="5" t="s">
        <v>1343</v>
      </c>
      <c r="D248" s="7">
        <v>75000</v>
      </c>
      <c r="E248" s="122">
        <f>VLOOKUP($D248,Zusammenführung!$S$7:$AD$118,4,0)</f>
        <v>50000</v>
      </c>
      <c r="F248" s="123">
        <f>VLOOKUP($D248,Zusammenführung!$S$7:$AD$118,7,0)</f>
        <v>50000</v>
      </c>
      <c r="G248" s="123">
        <f>VLOOKUP($D248,Zusammenführung!$S$7:$AD$118,10,0)</f>
        <v>73920.265780730901</v>
      </c>
      <c r="H248" s="285">
        <f ca="1">VLOOKUP(E248,Zusammenführung!V$7:X$118,3,0)</f>
        <v>2</v>
      </c>
      <c r="I248" s="162">
        <f ca="1">VLOOKUP(F248,Zusammenführung!$Y$7:$AA$118,3,0)</f>
        <v>2</v>
      </c>
      <c r="J248" s="286">
        <f ca="1">VLOOKUP(G248,Zusammenführung!$AB$7:$AD$118,3,0)</f>
        <v>17</v>
      </c>
    </row>
    <row r="249" spans="1:10" x14ac:dyDescent="0.25">
      <c r="A249" s="6" t="s">
        <v>2367</v>
      </c>
      <c r="B249" s="5" t="s">
        <v>1574</v>
      </c>
      <c r="C249" s="5" t="s">
        <v>1605</v>
      </c>
      <c r="D249" s="7">
        <v>175000</v>
      </c>
      <c r="E249" s="122">
        <f>VLOOKUP($D249,Zusammenführung!$S$7:$AD$118,4,0)</f>
        <v>200000</v>
      </c>
      <c r="F249" s="123">
        <f>VLOOKUP($D249,Zusammenführung!$S$7:$AD$118,7,0)</f>
        <v>150000</v>
      </c>
      <c r="G249" s="123">
        <f>VLOOKUP($D249,Zusammenführung!$S$7:$AD$118,10,0)</f>
        <v>172591.36212624583</v>
      </c>
      <c r="H249" s="285">
        <f ca="1">VLOOKUP(E249,Zusammenführung!V$7:X$118,3,0)</f>
        <v>4</v>
      </c>
      <c r="I249" s="162">
        <f ca="1">VLOOKUP(F249,Zusammenführung!$Y$7:$AA$118,3,0)</f>
        <v>4</v>
      </c>
      <c r="J249" s="286">
        <f ca="1">VLOOKUP(G249,Zusammenführung!$AB$7:$AD$118,3,0)</f>
        <v>26</v>
      </c>
    </row>
    <row r="250" spans="1:10" x14ac:dyDescent="0.25">
      <c r="A250" s="6" t="s">
        <v>2368</v>
      </c>
      <c r="B250" s="5" t="s">
        <v>1577</v>
      </c>
      <c r="C250" s="5" t="s">
        <v>1605</v>
      </c>
      <c r="D250" s="7">
        <v>125000</v>
      </c>
      <c r="E250" s="122">
        <f>VLOOKUP($D250,Zusammenführung!$S$7:$AD$118,4,0)</f>
        <v>100000</v>
      </c>
      <c r="F250" s="123">
        <f>VLOOKUP($D250,Zusammenführung!$S$7:$AD$118,7,0)</f>
        <v>100000</v>
      </c>
      <c r="G250" s="123">
        <f>VLOOKUP($D250,Zusammenführung!$S$7:$AD$118,10,0)</f>
        <v>123754.15282392029</v>
      </c>
      <c r="H250" s="285">
        <f ca="1">VLOOKUP(E250,Zusammenführung!V$7:X$118,3,0)</f>
        <v>3</v>
      </c>
      <c r="I250" s="162">
        <f ca="1">VLOOKUP(F250,Zusammenführung!$Y$7:$AA$118,3,0)</f>
        <v>3</v>
      </c>
      <c r="J250" s="286">
        <f ca="1">VLOOKUP(G250,Zusammenführung!$AB$7:$AD$118,3,0)</f>
        <v>22</v>
      </c>
    </row>
    <row r="251" spans="1:10" x14ac:dyDescent="0.25">
      <c r="A251" s="6" t="s">
        <v>2369</v>
      </c>
      <c r="B251" s="5" t="s">
        <v>1576</v>
      </c>
      <c r="C251" s="5" t="s">
        <v>1605</v>
      </c>
      <c r="D251" s="7">
        <v>125000</v>
      </c>
      <c r="E251" s="122">
        <f>VLOOKUP($D251,Zusammenführung!$S$7:$AD$118,4,0)</f>
        <v>100000</v>
      </c>
      <c r="F251" s="123">
        <f>VLOOKUP($D251,Zusammenführung!$S$7:$AD$118,7,0)</f>
        <v>100000</v>
      </c>
      <c r="G251" s="123">
        <f>VLOOKUP($D251,Zusammenführung!$S$7:$AD$118,10,0)</f>
        <v>123754.15282392029</v>
      </c>
      <c r="H251" s="285">
        <f ca="1">VLOOKUP(E251,Zusammenführung!V$7:X$118,3,0)</f>
        <v>3</v>
      </c>
      <c r="I251" s="162">
        <f ca="1">VLOOKUP(F251,Zusammenführung!$Y$7:$AA$118,3,0)</f>
        <v>3</v>
      </c>
      <c r="J251" s="286">
        <f ca="1">VLOOKUP(G251,Zusammenführung!$AB$7:$AD$118,3,0)</f>
        <v>22</v>
      </c>
    </row>
    <row r="252" spans="1:10" x14ac:dyDescent="0.25">
      <c r="A252" s="6" t="s">
        <v>2370</v>
      </c>
      <c r="B252" s="5" t="s">
        <v>1575</v>
      </c>
      <c r="C252" s="5" t="s">
        <v>1605</v>
      </c>
      <c r="D252" s="7">
        <v>125000</v>
      </c>
      <c r="E252" s="122">
        <f>VLOOKUP($D252,Zusammenführung!$S$7:$AD$118,4,0)</f>
        <v>100000</v>
      </c>
      <c r="F252" s="123">
        <f>VLOOKUP($D252,Zusammenführung!$S$7:$AD$118,7,0)</f>
        <v>100000</v>
      </c>
      <c r="G252" s="123">
        <f>VLOOKUP($D252,Zusammenführung!$S$7:$AD$118,10,0)</f>
        <v>123754.15282392029</v>
      </c>
      <c r="H252" s="285">
        <f ca="1">VLOOKUP(E252,Zusammenführung!V$7:X$118,3,0)</f>
        <v>3</v>
      </c>
      <c r="I252" s="162">
        <f ca="1">VLOOKUP(F252,Zusammenführung!$Y$7:$AA$118,3,0)</f>
        <v>3</v>
      </c>
      <c r="J252" s="286">
        <f ca="1">VLOOKUP(G252,Zusammenführung!$AB$7:$AD$118,3,0)</f>
        <v>22</v>
      </c>
    </row>
    <row r="253" spans="1:10" x14ac:dyDescent="0.25">
      <c r="A253" s="6" t="s">
        <v>2371</v>
      </c>
      <c r="B253" s="5" t="s">
        <v>1582</v>
      </c>
      <c r="C253" s="5" t="s">
        <v>1605</v>
      </c>
      <c r="D253" s="7">
        <v>100000</v>
      </c>
      <c r="E253" s="122">
        <f>VLOOKUP($D253,Zusammenführung!$S$7:$AD$118,4,0)</f>
        <v>100000</v>
      </c>
      <c r="F253" s="123">
        <f>VLOOKUP($D253,Zusammenführung!$S$7:$AD$118,7,0)</f>
        <v>100000</v>
      </c>
      <c r="G253" s="123">
        <f>VLOOKUP($D253,Zusammenführung!$S$7:$AD$118,10,0)</f>
        <v>102325.58139534885</v>
      </c>
      <c r="H253" s="285">
        <f ca="1">VLOOKUP(E253,Zusammenführung!V$7:X$118,3,0)</f>
        <v>3</v>
      </c>
      <c r="I253" s="162">
        <f ca="1">VLOOKUP(F253,Zusammenführung!$Y$7:$AA$118,3,0)</f>
        <v>3</v>
      </c>
      <c r="J253" s="286">
        <f ca="1">VLOOKUP(G253,Zusammenführung!$AB$7:$AD$118,3,0)</f>
        <v>20</v>
      </c>
    </row>
    <row r="254" spans="1:10" x14ac:dyDescent="0.25">
      <c r="A254" s="6" t="s">
        <v>2372</v>
      </c>
      <c r="B254" s="5" t="s">
        <v>1578</v>
      </c>
      <c r="C254" s="5" t="s">
        <v>1605</v>
      </c>
      <c r="D254" s="7">
        <v>100000</v>
      </c>
      <c r="E254" s="122">
        <f>VLOOKUP($D254,Zusammenführung!$S$7:$AD$118,4,0)</f>
        <v>100000</v>
      </c>
      <c r="F254" s="123">
        <f>VLOOKUP($D254,Zusammenführung!$S$7:$AD$118,7,0)</f>
        <v>100000</v>
      </c>
      <c r="G254" s="123">
        <f>VLOOKUP($D254,Zusammenführung!$S$7:$AD$118,10,0)</f>
        <v>102325.58139534885</v>
      </c>
      <c r="H254" s="285">
        <f ca="1">VLOOKUP(E254,Zusammenführung!V$7:X$118,3,0)</f>
        <v>3</v>
      </c>
      <c r="I254" s="162">
        <f ca="1">VLOOKUP(F254,Zusammenführung!$Y$7:$AA$118,3,0)</f>
        <v>3</v>
      </c>
      <c r="J254" s="286">
        <f ca="1">VLOOKUP(G254,Zusammenführung!$AB$7:$AD$118,3,0)</f>
        <v>20</v>
      </c>
    </row>
    <row r="255" spans="1:10" x14ac:dyDescent="0.25">
      <c r="A255" s="6" t="s">
        <v>2373</v>
      </c>
      <c r="B255" s="5" t="s">
        <v>1580</v>
      </c>
      <c r="C255" s="5" t="s">
        <v>1605</v>
      </c>
      <c r="D255" s="7">
        <v>100000</v>
      </c>
      <c r="E255" s="122">
        <f>VLOOKUP($D255,Zusammenführung!$S$7:$AD$118,4,0)</f>
        <v>100000</v>
      </c>
      <c r="F255" s="123">
        <f>VLOOKUP($D255,Zusammenführung!$S$7:$AD$118,7,0)</f>
        <v>100000</v>
      </c>
      <c r="G255" s="123">
        <f>VLOOKUP($D255,Zusammenführung!$S$7:$AD$118,10,0)</f>
        <v>102325.58139534885</v>
      </c>
      <c r="H255" s="285">
        <f ca="1">VLOOKUP(E255,Zusammenführung!V$7:X$118,3,0)</f>
        <v>3</v>
      </c>
      <c r="I255" s="162">
        <f ca="1">VLOOKUP(F255,Zusammenführung!$Y$7:$AA$118,3,0)</f>
        <v>3</v>
      </c>
      <c r="J255" s="286">
        <f ca="1">VLOOKUP(G255,Zusammenführung!$AB$7:$AD$118,3,0)</f>
        <v>20</v>
      </c>
    </row>
    <row r="256" spans="1:10" x14ac:dyDescent="0.25">
      <c r="A256" s="6" t="s">
        <v>2374</v>
      </c>
      <c r="B256" s="5" t="s">
        <v>1579</v>
      </c>
      <c r="C256" s="5" t="s">
        <v>1605</v>
      </c>
      <c r="D256" s="7">
        <v>100000</v>
      </c>
      <c r="E256" s="122">
        <f>VLOOKUP($D256,Zusammenführung!$S$7:$AD$118,4,0)</f>
        <v>100000</v>
      </c>
      <c r="F256" s="123">
        <f>VLOOKUP($D256,Zusammenführung!$S$7:$AD$118,7,0)</f>
        <v>100000</v>
      </c>
      <c r="G256" s="123">
        <f>VLOOKUP($D256,Zusammenführung!$S$7:$AD$118,10,0)</f>
        <v>102325.58139534885</v>
      </c>
      <c r="H256" s="285">
        <f ca="1">VLOOKUP(E256,Zusammenführung!V$7:X$118,3,0)</f>
        <v>3</v>
      </c>
      <c r="I256" s="162">
        <f ca="1">VLOOKUP(F256,Zusammenführung!$Y$7:$AA$118,3,0)</f>
        <v>3</v>
      </c>
      <c r="J256" s="286">
        <f ca="1">VLOOKUP(G256,Zusammenführung!$AB$7:$AD$118,3,0)</f>
        <v>20</v>
      </c>
    </row>
    <row r="257" spans="1:10" x14ac:dyDescent="0.25">
      <c r="A257" s="6" t="s">
        <v>2375</v>
      </c>
      <c r="B257" s="5" t="s">
        <v>1581</v>
      </c>
      <c r="C257" s="5" t="s">
        <v>1605</v>
      </c>
      <c r="D257" s="7">
        <v>100000</v>
      </c>
      <c r="E257" s="122">
        <f>VLOOKUP($D257,Zusammenführung!$S$7:$AD$118,4,0)</f>
        <v>100000</v>
      </c>
      <c r="F257" s="123">
        <f>VLOOKUP($D257,Zusammenführung!$S$7:$AD$118,7,0)</f>
        <v>100000</v>
      </c>
      <c r="G257" s="123">
        <f>VLOOKUP($D257,Zusammenführung!$S$7:$AD$118,10,0)</f>
        <v>102325.58139534885</v>
      </c>
      <c r="H257" s="285">
        <f ca="1">VLOOKUP(E257,Zusammenführung!V$7:X$118,3,0)</f>
        <v>3</v>
      </c>
      <c r="I257" s="162">
        <f ca="1">VLOOKUP(F257,Zusammenführung!$Y$7:$AA$118,3,0)</f>
        <v>3</v>
      </c>
      <c r="J257" s="286">
        <f ca="1">VLOOKUP(G257,Zusammenführung!$AB$7:$AD$118,3,0)</f>
        <v>20</v>
      </c>
    </row>
    <row r="258" spans="1:10" x14ac:dyDescent="0.25">
      <c r="A258" s="6" t="s">
        <v>2376</v>
      </c>
      <c r="B258" s="5" t="s">
        <v>1589</v>
      </c>
      <c r="C258" s="5" t="s">
        <v>1605</v>
      </c>
      <c r="D258" s="7">
        <v>75000</v>
      </c>
      <c r="E258" s="122">
        <f>VLOOKUP($D258,Zusammenführung!$S$7:$AD$118,4,0)</f>
        <v>50000</v>
      </c>
      <c r="F258" s="123">
        <f>VLOOKUP($D258,Zusammenführung!$S$7:$AD$118,7,0)</f>
        <v>50000</v>
      </c>
      <c r="G258" s="123">
        <f>VLOOKUP($D258,Zusammenführung!$S$7:$AD$118,10,0)</f>
        <v>73920.265780730901</v>
      </c>
      <c r="H258" s="285">
        <f ca="1">VLOOKUP(E258,Zusammenführung!V$7:X$118,3,0)</f>
        <v>2</v>
      </c>
      <c r="I258" s="162">
        <f ca="1">VLOOKUP(F258,Zusammenführung!$Y$7:$AA$118,3,0)</f>
        <v>2</v>
      </c>
      <c r="J258" s="286">
        <f ca="1">VLOOKUP(G258,Zusammenführung!$AB$7:$AD$118,3,0)</f>
        <v>17</v>
      </c>
    </row>
    <row r="259" spans="1:10" x14ac:dyDescent="0.25">
      <c r="A259" s="6" t="s">
        <v>2377</v>
      </c>
      <c r="B259" s="5" t="s">
        <v>1586</v>
      </c>
      <c r="C259" s="5" t="s">
        <v>1605</v>
      </c>
      <c r="D259" s="7">
        <v>75000</v>
      </c>
      <c r="E259" s="122">
        <f>VLOOKUP($D259,Zusammenführung!$S$7:$AD$118,4,0)</f>
        <v>50000</v>
      </c>
      <c r="F259" s="123">
        <f>VLOOKUP($D259,Zusammenführung!$S$7:$AD$118,7,0)</f>
        <v>50000</v>
      </c>
      <c r="G259" s="123">
        <f>VLOOKUP($D259,Zusammenführung!$S$7:$AD$118,10,0)</f>
        <v>73920.265780730901</v>
      </c>
      <c r="H259" s="285">
        <f ca="1">VLOOKUP(E259,Zusammenführung!V$7:X$118,3,0)</f>
        <v>2</v>
      </c>
      <c r="I259" s="162">
        <f ca="1">VLOOKUP(F259,Zusammenführung!$Y$7:$AA$118,3,0)</f>
        <v>2</v>
      </c>
      <c r="J259" s="286">
        <f ca="1">VLOOKUP(G259,Zusammenführung!$AB$7:$AD$118,3,0)</f>
        <v>17</v>
      </c>
    </row>
    <row r="260" spans="1:10" x14ac:dyDescent="0.25">
      <c r="A260" s="6" t="s">
        <v>2378</v>
      </c>
      <c r="B260" s="5" t="s">
        <v>1591</v>
      </c>
      <c r="C260" s="5" t="s">
        <v>1605</v>
      </c>
      <c r="D260" s="7">
        <v>75000</v>
      </c>
      <c r="E260" s="122">
        <f>VLOOKUP($D260,Zusammenführung!$S$7:$AD$118,4,0)</f>
        <v>50000</v>
      </c>
      <c r="F260" s="123">
        <f>VLOOKUP($D260,Zusammenführung!$S$7:$AD$118,7,0)</f>
        <v>50000</v>
      </c>
      <c r="G260" s="123">
        <f>VLOOKUP($D260,Zusammenführung!$S$7:$AD$118,10,0)</f>
        <v>73920.265780730901</v>
      </c>
      <c r="H260" s="285">
        <f ca="1">VLOOKUP(E260,Zusammenführung!V$7:X$118,3,0)</f>
        <v>2</v>
      </c>
      <c r="I260" s="162">
        <f ca="1">VLOOKUP(F260,Zusammenführung!$Y$7:$AA$118,3,0)</f>
        <v>2</v>
      </c>
      <c r="J260" s="286">
        <f ca="1">VLOOKUP(G260,Zusammenführung!$AB$7:$AD$118,3,0)</f>
        <v>17</v>
      </c>
    </row>
    <row r="261" spans="1:10" x14ac:dyDescent="0.25">
      <c r="A261" s="6" t="s">
        <v>2379</v>
      </c>
      <c r="B261" s="5" t="s">
        <v>1594</v>
      </c>
      <c r="C261" s="5" t="s">
        <v>1605</v>
      </c>
      <c r="D261" s="7">
        <v>75000</v>
      </c>
      <c r="E261" s="122">
        <f>VLOOKUP($D261,Zusammenführung!$S$7:$AD$118,4,0)</f>
        <v>50000</v>
      </c>
      <c r="F261" s="123">
        <f>VLOOKUP($D261,Zusammenführung!$S$7:$AD$118,7,0)</f>
        <v>50000</v>
      </c>
      <c r="G261" s="123">
        <f>VLOOKUP($D261,Zusammenführung!$S$7:$AD$118,10,0)</f>
        <v>73920.265780730901</v>
      </c>
      <c r="H261" s="285">
        <f ca="1">VLOOKUP(E261,Zusammenführung!V$7:X$118,3,0)</f>
        <v>2</v>
      </c>
      <c r="I261" s="162">
        <f ca="1">VLOOKUP(F261,Zusammenführung!$Y$7:$AA$118,3,0)</f>
        <v>2</v>
      </c>
      <c r="J261" s="286">
        <f ca="1">VLOOKUP(G261,Zusammenführung!$AB$7:$AD$118,3,0)</f>
        <v>17</v>
      </c>
    </row>
    <row r="262" spans="1:10" x14ac:dyDescent="0.25">
      <c r="A262" s="6" t="s">
        <v>2380</v>
      </c>
      <c r="B262" s="5" t="s">
        <v>1584</v>
      </c>
      <c r="C262" s="5" t="s">
        <v>1605</v>
      </c>
      <c r="D262" s="7">
        <v>75000</v>
      </c>
      <c r="E262" s="122">
        <f>VLOOKUP($D262,Zusammenführung!$S$7:$AD$118,4,0)</f>
        <v>50000</v>
      </c>
      <c r="F262" s="123">
        <f>VLOOKUP($D262,Zusammenführung!$S$7:$AD$118,7,0)</f>
        <v>50000</v>
      </c>
      <c r="G262" s="123">
        <f>VLOOKUP($D262,Zusammenführung!$S$7:$AD$118,10,0)</f>
        <v>73920.265780730901</v>
      </c>
      <c r="H262" s="285">
        <f ca="1">VLOOKUP(E262,Zusammenführung!V$7:X$118,3,0)</f>
        <v>2</v>
      </c>
      <c r="I262" s="162">
        <f ca="1">VLOOKUP(F262,Zusammenführung!$Y$7:$AA$118,3,0)</f>
        <v>2</v>
      </c>
      <c r="J262" s="286">
        <f ca="1">VLOOKUP(G262,Zusammenführung!$AB$7:$AD$118,3,0)</f>
        <v>17</v>
      </c>
    </row>
    <row r="263" spans="1:10" x14ac:dyDescent="0.25">
      <c r="A263" s="6" t="s">
        <v>2381</v>
      </c>
      <c r="B263" s="5" t="s">
        <v>1593</v>
      </c>
      <c r="C263" s="5" t="s">
        <v>1605</v>
      </c>
      <c r="D263" s="7">
        <v>75000</v>
      </c>
      <c r="E263" s="122">
        <f>VLOOKUP($D263,Zusammenführung!$S$7:$AD$118,4,0)</f>
        <v>50000</v>
      </c>
      <c r="F263" s="123">
        <f>VLOOKUP($D263,Zusammenführung!$S$7:$AD$118,7,0)</f>
        <v>50000</v>
      </c>
      <c r="G263" s="123">
        <f>VLOOKUP($D263,Zusammenführung!$S$7:$AD$118,10,0)</f>
        <v>73920.265780730901</v>
      </c>
      <c r="H263" s="285">
        <f ca="1">VLOOKUP(E263,Zusammenführung!V$7:X$118,3,0)</f>
        <v>2</v>
      </c>
      <c r="I263" s="162">
        <f ca="1">VLOOKUP(F263,Zusammenführung!$Y$7:$AA$118,3,0)</f>
        <v>2</v>
      </c>
      <c r="J263" s="286">
        <f ca="1">VLOOKUP(G263,Zusammenführung!$AB$7:$AD$118,3,0)</f>
        <v>17</v>
      </c>
    </row>
    <row r="264" spans="1:10" x14ac:dyDescent="0.25">
      <c r="A264" s="6" t="s">
        <v>2382</v>
      </c>
      <c r="B264" s="5" t="s">
        <v>1588</v>
      </c>
      <c r="C264" s="5" t="s">
        <v>1605</v>
      </c>
      <c r="D264" s="7">
        <v>75000</v>
      </c>
      <c r="E264" s="122">
        <f>VLOOKUP($D264,Zusammenführung!$S$7:$AD$118,4,0)</f>
        <v>50000</v>
      </c>
      <c r="F264" s="123">
        <f>VLOOKUP($D264,Zusammenführung!$S$7:$AD$118,7,0)</f>
        <v>50000</v>
      </c>
      <c r="G264" s="123">
        <f>VLOOKUP($D264,Zusammenführung!$S$7:$AD$118,10,0)</f>
        <v>73920.265780730901</v>
      </c>
      <c r="H264" s="285">
        <f ca="1">VLOOKUP(E264,Zusammenführung!V$7:X$118,3,0)</f>
        <v>2</v>
      </c>
      <c r="I264" s="162">
        <f ca="1">VLOOKUP(F264,Zusammenführung!$Y$7:$AA$118,3,0)</f>
        <v>2</v>
      </c>
      <c r="J264" s="286">
        <f ca="1">VLOOKUP(G264,Zusammenführung!$AB$7:$AD$118,3,0)</f>
        <v>17</v>
      </c>
    </row>
    <row r="265" spans="1:10" x14ac:dyDescent="0.25">
      <c r="A265" s="6" t="s">
        <v>2383</v>
      </c>
      <c r="B265" s="5" t="s">
        <v>1592</v>
      </c>
      <c r="C265" s="5" t="s">
        <v>1605</v>
      </c>
      <c r="D265" s="7">
        <v>75000</v>
      </c>
      <c r="E265" s="122">
        <f>VLOOKUP($D265,Zusammenführung!$S$7:$AD$118,4,0)</f>
        <v>50000</v>
      </c>
      <c r="F265" s="123">
        <f>VLOOKUP($D265,Zusammenführung!$S$7:$AD$118,7,0)</f>
        <v>50000</v>
      </c>
      <c r="G265" s="123">
        <f>VLOOKUP($D265,Zusammenführung!$S$7:$AD$118,10,0)</f>
        <v>73920.265780730901</v>
      </c>
      <c r="H265" s="285">
        <f ca="1">VLOOKUP(E265,Zusammenführung!V$7:X$118,3,0)</f>
        <v>2</v>
      </c>
      <c r="I265" s="162">
        <f ca="1">VLOOKUP(F265,Zusammenführung!$Y$7:$AA$118,3,0)</f>
        <v>2</v>
      </c>
      <c r="J265" s="286">
        <f ca="1">VLOOKUP(G265,Zusammenführung!$AB$7:$AD$118,3,0)</f>
        <v>17</v>
      </c>
    </row>
    <row r="266" spans="1:10" x14ac:dyDescent="0.25">
      <c r="A266" s="6" t="s">
        <v>2384</v>
      </c>
      <c r="B266" s="5" t="s">
        <v>1587</v>
      </c>
      <c r="C266" s="5" t="s">
        <v>1605</v>
      </c>
      <c r="D266" s="7">
        <v>75000</v>
      </c>
      <c r="E266" s="122">
        <f>VLOOKUP($D266,Zusammenführung!$S$7:$AD$118,4,0)</f>
        <v>50000</v>
      </c>
      <c r="F266" s="123">
        <f>VLOOKUP($D266,Zusammenführung!$S$7:$AD$118,7,0)</f>
        <v>50000</v>
      </c>
      <c r="G266" s="123">
        <f>VLOOKUP($D266,Zusammenführung!$S$7:$AD$118,10,0)</f>
        <v>73920.265780730901</v>
      </c>
      <c r="H266" s="285">
        <f ca="1">VLOOKUP(E266,Zusammenführung!V$7:X$118,3,0)</f>
        <v>2</v>
      </c>
      <c r="I266" s="162">
        <f ca="1">VLOOKUP(F266,Zusammenführung!$Y$7:$AA$118,3,0)</f>
        <v>2</v>
      </c>
      <c r="J266" s="286">
        <f ca="1">VLOOKUP(G266,Zusammenführung!$AB$7:$AD$118,3,0)</f>
        <v>17</v>
      </c>
    </row>
    <row r="267" spans="1:10" x14ac:dyDescent="0.25">
      <c r="A267" s="6" t="s">
        <v>2385</v>
      </c>
      <c r="B267" s="5" t="s">
        <v>1583</v>
      </c>
      <c r="C267" s="5" t="s">
        <v>1605</v>
      </c>
      <c r="D267" s="7">
        <v>75000</v>
      </c>
      <c r="E267" s="122">
        <f>VLOOKUP($D267,Zusammenführung!$S$7:$AD$118,4,0)</f>
        <v>50000</v>
      </c>
      <c r="F267" s="123">
        <f>VLOOKUP($D267,Zusammenführung!$S$7:$AD$118,7,0)</f>
        <v>50000</v>
      </c>
      <c r="G267" s="123">
        <f>VLOOKUP($D267,Zusammenführung!$S$7:$AD$118,10,0)</f>
        <v>73920.265780730901</v>
      </c>
      <c r="H267" s="285">
        <f ca="1">VLOOKUP(E267,Zusammenführung!V$7:X$118,3,0)</f>
        <v>2</v>
      </c>
      <c r="I267" s="162">
        <f ca="1">VLOOKUP(F267,Zusammenführung!$Y$7:$AA$118,3,0)</f>
        <v>2</v>
      </c>
      <c r="J267" s="286">
        <f ca="1">VLOOKUP(G267,Zusammenführung!$AB$7:$AD$118,3,0)</f>
        <v>17</v>
      </c>
    </row>
    <row r="268" spans="1:10" x14ac:dyDescent="0.25">
      <c r="A268" s="6" t="s">
        <v>2386</v>
      </c>
      <c r="B268" s="5" t="s">
        <v>1590</v>
      </c>
      <c r="C268" s="5" t="s">
        <v>1605</v>
      </c>
      <c r="D268" s="7">
        <v>75000</v>
      </c>
      <c r="E268" s="122">
        <f>VLOOKUP($D268,Zusammenführung!$S$7:$AD$118,4,0)</f>
        <v>50000</v>
      </c>
      <c r="F268" s="123">
        <f>VLOOKUP($D268,Zusammenführung!$S$7:$AD$118,7,0)</f>
        <v>50000</v>
      </c>
      <c r="G268" s="123">
        <f>VLOOKUP($D268,Zusammenführung!$S$7:$AD$118,10,0)</f>
        <v>73920.265780730901</v>
      </c>
      <c r="H268" s="285">
        <f ca="1">VLOOKUP(E268,Zusammenführung!V$7:X$118,3,0)</f>
        <v>2</v>
      </c>
      <c r="I268" s="162">
        <f ca="1">VLOOKUP(F268,Zusammenführung!$Y$7:$AA$118,3,0)</f>
        <v>2</v>
      </c>
      <c r="J268" s="286">
        <f ca="1">VLOOKUP(G268,Zusammenführung!$AB$7:$AD$118,3,0)</f>
        <v>17</v>
      </c>
    </row>
    <row r="269" spans="1:10" x14ac:dyDescent="0.25">
      <c r="A269" s="6" t="s">
        <v>2387</v>
      </c>
      <c r="B269" s="5" t="s">
        <v>1585</v>
      </c>
      <c r="C269" s="5" t="s">
        <v>1605</v>
      </c>
      <c r="D269" s="7">
        <v>75000</v>
      </c>
      <c r="E269" s="122">
        <f>VLOOKUP($D269,Zusammenführung!$S$7:$AD$118,4,0)</f>
        <v>50000</v>
      </c>
      <c r="F269" s="123">
        <f>VLOOKUP($D269,Zusammenführung!$S$7:$AD$118,7,0)</f>
        <v>50000</v>
      </c>
      <c r="G269" s="123">
        <f>VLOOKUP($D269,Zusammenführung!$S$7:$AD$118,10,0)</f>
        <v>73920.265780730901</v>
      </c>
      <c r="H269" s="285">
        <f ca="1">VLOOKUP(E269,Zusammenführung!V$7:X$118,3,0)</f>
        <v>2</v>
      </c>
      <c r="I269" s="162">
        <f ca="1">VLOOKUP(F269,Zusammenführung!$Y$7:$AA$118,3,0)</f>
        <v>2</v>
      </c>
      <c r="J269" s="286">
        <f ca="1">VLOOKUP(G269,Zusammenführung!$AB$7:$AD$118,3,0)</f>
        <v>17</v>
      </c>
    </row>
    <row r="270" spans="1:10" x14ac:dyDescent="0.25">
      <c r="A270" s="6" t="s">
        <v>2388</v>
      </c>
      <c r="B270" s="5" t="s">
        <v>1601</v>
      </c>
      <c r="C270" s="5" t="s">
        <v>1605</v>
      </c>
      <c r="D270" s="7">
        <v>50000</v>
      </c>
      <c r="E270" s="122">
        <f>VLOOKUP($D270,Zusammenführung!$S$7:$AD$118,4,0)</f>
        <v>50000</v>
      </c>
      <c r="F270" s="123">
        <f>VLOOKUP($D270,Zusammenführung!$S$7:$AD$118,7,0)</f>
        <v>50000</v>
      </c>
      <c r="G270" s="123">
        <f>VLOOKUP($D270,Zusammenführung!$S$7:$AD$118,10,0)</f>
        <v>50000</v>
      </c>
      <c r="H270" s="285">
        <f ca="1">VLOOKUP(E270,Zusammenführung!V$7:X$118,3,0)</f>
        <v>2</v>
      </c>
      <c r="I270" s="162">
        <f ca="1">VLOOKUP(F270,Zusammenführung!$Y$7:$AA$118,3,0)</f>
        <v>2</v>
      </c>
      <c r="J270" s="286">
        <f ca="1">VLOOKUP(G270,Zusammenführung!$AB$7:$AD$118,3,0)</f>
        <v>14</v>
      </c>
    </row>
    <row r="271" spans="1:10" x14ac:dyDescent="0.25">
      <c r="A271" s="6" t="s">
        <v>2389</v>
      </c>
      <c r="B271" s="5" t="s">
        <v>1600</v>
      </c>
      <c r="C271" s="5" t="s">
        <v>1605</v>
      </c>
      <c r="D271" s="7">
        <v>50000</v>
      </c>
      <c r="E271" s="122">
        <f>VLOOKUP($D271,Zusammenführung!$S$7:$AD$118,4,0)</f>
        <v>50000</v>
      </c>
      <c r="F271" s="123">
        <f>VLOOKUP($D271,Zusammenführung!$S$7:$AD$118,7,0)</f>
        <v>50000</v>
      </c>
      <c r="G271" s="123">
        <f>VLOOKUP($D271,Zusammenführung!$S$7:$AD$118,10,0)</f>
        <v>50000</v>
      </c>
      <c r="H271" s="285">
        <f ca="1">VLOOKUP(E271,Zusammenführung!V$7:X$118,3,0)</f>
        <v>2</v>
      </c>
      <c r="I271" s="162">
        <f ca="1">VLOOKUP(F271,Zusammenführung!$Y$7:$AA$118,3,0)</f>
        <v>2</v>
      </c>
      <c r="J271" s="286">
        <f ca="1">VLOOKUP(G271,Zusammenführung!$AB$7:$AD$118,3,0)</f>
        <v>14</v>
      </c>
    </row>
    <row r="272" spans="1:10" x14ac:dyDescent="0.25">
      <c r="A272" s="6" t="s">
        <v>2390</v>
      </c>
      <c r="B272" s="5" t="s">
        <v>1597</v>
      </c>
      <c r="C272" s="5" t="s">
        <v>1605</v>
      </c>
      <c r="D272" s="7">
        <v>50000</v>
      </c>
      <c r="E272" s="122">
        <f>VLOOKUP($D272,Zusammenführung!$S$7:$AD$118,4,0)</f>
        <v>50000</v>
      </c>
      <c r="F272" s="123">
        <f>VLOOKUP($D272,Zusammenführung!$S$7:$AD$118,7,0)</f>
        <v>50000</v>
      </c>
      <c r="G272" s="123">
        <f>VLOOKUP($D272,Zusammenführung!$S$7:$AD$118,10,0)</f>
        <v>50000</v>
      </c>
      <c r="H272" s="285">
        <f ca="1">VLOOKUP(E272,Zusammenführung!V$7:X$118,3,0)</f>
        <v>2</v>
      </c>
      <c r="I272" s="162">
        <f ca="1">VLOOKUP(F272,Zusammenführung!$Y$7:$AA$118,3,0)</f>
        <v>2</v>
      </c>
      <c r="J272" s="286">
        <f ca="1">VLOOKUP(G272,Zusammenführung!$AB$7:$AD$118,3,0)</f>
        <v>14</v>
      </c>
    </row>
    <row r="273" spans="1:10" x14ac:dyDescent="0.25">
      <c r="A273" s="6" t="s">
        <v>2391</v>
      </c>
      <c r="B273" s="5" t="s">
        <v>1596</v>
      </c>
      <c r="C273" s="5" t="s">
        <v>1605</v>
      </c>
      <c r="D273" s="7">
        <v>50000</v>
      </c>
      <c r="E273" s="122">
        <f>VLOOKUP($D273,Zusammenführung!$S$7:$AD$118,4,0)</f>
        <v>50000</v>
      </c>
      <c r="F273" s="123">
        <f>VLOOKUP($D273,Zusammenführung!$S$7:$AD$118,7,0)</f>
        <v>50000</v>
      </c>
      <c r="G273" s="123">
        <f>VLOOKUP($D273,Zusammenführung!$S$7:$AD$118,10,0)</f>
        <v>50000</v>
      </c>
      <c r="H273" s="285">
        <f ca="1">VLOOKUP(E273,Zusammenführung!V$7:X$118,3,0)</f>
        <v>2</v>
      </c>
      <c r="I273" s="162">
        <f ca="1">VLOOKUP(F273,Zusammenführung!$Y$7:$AA$118,3,0)</f>
        <v>2</v>
      </c>
      <c r="J273" s="286">
        <f ca="1">VLOOKUP(G273,Zusammenführung!$AB$7:$AD$118,3,0)</f>
        <v>14</v>
      </c>
    </row>
    <row r="274" spans="1:10" x14ac:dyDescent="0.25">
      <c r="A274" s="6" t="s">
        <v>2392</v>
      </c>
      <c r="B274" s="5" t="s">
        <v>1598</v>
      </c>
      <c r="C274" s="5" t="s">
        <v>1605</v>
      </c>
      <c r="D274" s="7">
        <v>50000</v>
      </c>
      <c r="E274" s="122">
        <f>VLOOKUP($D274,Zusammenführung!$S$7:$AD$118,4,0)</f>
        <v>50000</v>
      </c>
      <c r="F274" s="123">
        <f>VLOOKUP($D274,Zusammenführung!$S$7:$AD$118,7,0)</f>
        <v>50000</v>
      </c>
      <c r="G274" s="123">
        <f>VLOOKUP($D274,Zusammenführung!$S$7:$AD$118,10,0)</f>
        <v>50000</v>
      </c>
      <c r="H274" s="285">
        <f ca="1">VLOOKUP(E274,Zusammenführung!V$7:X$118,3,0)</f>
        <v>2</v>
      </c>
      <c r="I274" s="162">
        <f ca="1">VLOOKUP(F274,Zusammenführung!$Y$7:$AA$118,3,0)</f>
        <v>2</v>
      </c>
      <c r="J274" s="286">
        <f ca="1">VLOOKUP(G274,Zusammenführung!$AB$7:$AD$118,3,0)</f>
        <v>14</v>
      </c>
    </row>
    <row r="275" spans="1:10" x14ac:dyDescent="0.25">
      <c r="A275" s="6" t="s">
        <v>2393</v>
      </c>
      <c r="B275" s="5" t="s">
        <v>1599</v>
      </c>
      <c r="C275" s="5" t="s">
        <v>1605</v>
      </c>
      <c r="D275" s="7">
        <v>50000</v>
      </c>
      <c r="E275" s="122">
        <f>VLOOKUP($D275,Zusammenführung!$S$7:$AD$118,4,0)</f>
        <v>50000</v>
      </c>
      <c r="F275" s="123">
        <f>VLOOKUP($D275,Zusammenführung!$S$7:$AD$118,7,0)</f>
        <v>50000</v>
      </c>
      <c r="G275" s="123">
        <f>VLOOKUP($D275,Zusammenführung!$S$7:$AD$118,10,0)</f>
        <v>50000</v>
      </c>
      <c r="H275" s="285">
        <f ca="1">VLOOKUP(E275,Zusammenführung!V$7:X$118,3,0)</f>
        <v>2</v>
      </c>
      <c r="I275" s="162">
        <f ca="1">VLOOKUP(F275,Zusammenführung!$Y$7:$AA$118,3,0)</f>
        <v>2</v>
      </c>
      <c r="J275" s="286">
        <f ca="1">VLOOKUP(G275,Zusammenführung!$AB$7:$AD$118,3,0)</f>
        <v>14</v>
      </c>
    </row>
    <row r="276" spans="1:10" x14ac:dyDescent="0.25">
      <c r="A276" s="6" t="s">
        <v>2394</v>
      </c>
      <c r="B276" s="5" t="s">
        <v>1595</v>
      </c>
      <c r="C276" s="5" t="s">
        <v>1605</v>
      </c>
      <c r="D276" s="7">
        <v>50000</v>
      </c>
      <c r="E276" s="122">
        <f>VLOOKUP($D276,Zusammenführung!$S$7:$AD$118,4,0)</f>
        <v>50000</v>
      </c>
      <c r="F276" s="123">
        <f>VLOOKUP($D276,Zusammenführung!$S$7:$AD$118,7,0)</f>
        <v>50000</v>
      </c>
      <c r="G276" s="123">
        <f>VLOOKUP($D276,Zusammenführung!$S$7:$AD$118,10,0)</f>
        <v>50000</v>
      </c>
      <c r="H276" s="285">
        <f ca="1">VLOOKUP(E276,Zusammenführung!V$7:X$118,3,0)</f>
        <v>2</v>
      </c>
      <c r="I276" s="162">
        <f ca="1">VLOOKUP(F276,Zusammenführung!$Y$7:$AA$118,3,0)</f>
        <v>2</v>
      </c>
      <c r="J276" s="286">
        <f ca="1">VLOOKUP(G276,Zusammenführung!$AB$7:$AD$118,3,0)</f>
        <v>14</v>
      </c>
    </row>
    <row r="277" spans="1:10" x14ac:dyDescent="0.25">
      <c r="A277" s="6" t="s">
        <v>2395</v>
      </c>
      <c r="B277" s="5" t="s">
        <v>1602</v>
      </c>
      <c r="C277" s="5" t="s">
        <v>1605</v>
      </c>
      <c r="D277" s="7">
        <v>25000</v>
      </c>
      <c r="E277" s="122">
        <f>VLOOKUP($D277,Zusammenführung!$S$7:$AD$118,4,0)</f>
        <v>25000</v>
      </c>
      <c r="F277" s="123">
        <f>VLOOKUP($D277,Zusammenführung!$S$7:$AD$118,7,0)</f>
        <v>25000</v>
      </c>
      <c r="G277" s="123">
        <f>VLOOKUP($D277,Zusammenführung!$S$7:$AD$118,10,0)</f>
        <v>25000</v>
      </c>
      <c r="H277" s="285">
        <f ca="1">VLOOKUP(E277,Zusammenführung!V$7:X$118,3,0)</f>
        <v>1</v>
      </c>
      <c r="I277" s="162">
        <f ca="1">VLOOKUP(F277,Zusammenführung!$Y$7:$AA$118,3,0)</f>
        <v>1</v>
      </c>
      <c r="J277" s="286">
        <f ca="1">VLOOKUP(G277,Zusammenführung!$AB$7:$AD$118,3,0)</f>
        <v>7</v>
      </c>
    </row>
    <row r="278" spans="1:10" x14ac:dyDescent="0.25">
      <c r="A278" s="6" t="s">
        <v>2396</v>
      </c>
      <c r="B278" s="5" t="s">
        <v>1603</v>
      </c>
      <c r="C278" s="5" t="s">
        <v>1605</v>
      </c>
      <c r="D278" s="7">
        <v>25000</v>
      </c>
      <c r="E278" s="122">
        <f>VLOOKUP($D278,Zusammenführung!$S$7:$AD$118,4,0)</f>
        <v>25000</v>
      </c>
      <c r="F278" s="123">
        <f>VLOOKUP($D278,Zusammenführung!$S$7:$AD$118,7,0)</f>
        <v>25000</v>
      </c>
      <c r="G278" s="123">
        <f>VLOOKUP($D278,Zusammenführung!$S$7:$AD$118,10,0)</f>
        <v>25000</v>
      </c>
      <c r="H278" s="285">
        <f ca="1">VLOOKUP(E278,Zusammenführung!V$7:X$118,3,0)</f>
        <v>1</v>
      </c>
      <c r="I278" s="162">
        <f ca="1">VLOOKUP(F278,Zusammenführung!$Y$7:$AA$118,3,0)</f>
        <v>1</v>
      </c>
      <c r="J278" s="286">
        <f ca="1">VLOOKUP(G278,Zusammenführung!$AB$7:$AD$118,3,0)</f>
        <v>7</v>
      </c>
    </row>
    <row r="279" spans="1:10" x14ac:dyDescent="0.25">
      <c r="A279" s="6" t="s">
        <v>2397</v>
      </c>
      <c r="B279" s="5" t="s">
        <v>1604</v>
      </c>
      <c r="C279" s="5" t="s">
        <v>1605</v>
      </c>
      <c r="D279" s="7">
        <v>25000</v>
      </c>
      <c r="E279" s="122">
        <f>VLOOKUP($D279,Zusammenführung!$S$7:$AD$118,4,0)</f>
        <v>25000</v>
      </c>
      <c r="F279" s="123">
        <f>VLOOKUP($D279,Zusammenführung!$S$7:$AD$118,7,0)</f>
        <v>25000</v>
      </c>
      <c r="G279" s="123">
        <f>VLOOKUP($D279,Zusammenführung!$S$7:$AD$118,10,0)</f>
        <v>25000</v>
      </c>
      <c r="H279" s="285">
        <f ca="1">VLOOKUP(E279,Zusammenführung!V$7:X$118,3,0)</f>
        <v>1</v>
      </c>
      <c r="I279" s="162">
        <f ca="1">VLOOKUP(F279,Zusammenführung!$Y$7:$AA$118,3,0)</f>
        <v>1</v>
      </c>
      <c r="J279" s="286">
        <f ca="1">VLOOKUP(G279,Zusammenführung!$AB$7:$AD$118,3,0)</f>
        <v>7</v>
      </c>
    </row>
    <row r="280" spans="1:10" x14ac:dyDescent="0.25">
      <c r="A280" s="6" t="s">
        <v>2398</v>
      </c>
      <c r="B280" s="5" t="s">
        <v>1345</v>
      </c>
      <c r="C280" s="5" t="s">
        <v>1401</v>
      </c>
      <c r="D280" s="7">
        <v>125000</v>
      </c>
      <c r="E280" s="122">
        <f>VLOOKUP($D280,Zusammenführung!$S$7:$AD$118,4,0)</f>
        <v>100000</v>
      </c>
      <c r="F280" s="123">
        <f>VLOOKUP($D280,Zusammenführung!$S$7:$AD$118,7,0)</f>
        <v>100000</v>
      </c>
      <c r="G280" s="123">
        <f>VLOOKUP($D280,Zusammenführung!$S$7:$AD$118,10,0)</f>
        <v>123754.15282392029</v>
      </c>
      <c r="H280" s="285">
        <f ca="1">VLOOKUP(E280,Zusammenführung!V$7:X$118,3,0)</f>
        <v>3</v>
      </c>
      <c r="I280" s="162">
        <f ca="1">VLOOKUP(F280,Zusammenführung!$Y$7:$AA$118,3,0)</f>
        <v>3</v>
      </c>
      <c r="J280" s="286">
        <f ca="1">VLOOKUP(G280,Zusammenführung!$AB$7:$AD$118,3,0)</f>
        <v>22</v>
      </c>
    </row>
    <row r="281" spans="1:10" x14ac:dyDescent="0.25">
      <c r="A281" s="6" t="s">
        <v>2399</v>
      </c>
      <c r="B281" s="5" t="s">
        <v>1344</v>
      </c>
      <c r="C281" s="5" t="s">
        <v>1401</v>
      </c>
      <c r="D281" s="7">
        <v>125000</v>
      </c>
      <c r="E281" s="122">
        <f>VLOOKUP($D281,Zusammenführung!$S$7:$AD$118,4,0)</f>
        <v>100000</v>
      </c>
      <c r="F281" s="123">
        <f>VLOOKUP($D281,Zusammenführung!$S$7:$AD$118,7,0)</f>
        <v>100000</v>
      </c>
      <c r="G281" s="123">
        <f>VLOOKUP($D281,Zusammenführung!$S$7:$AD$118,10,0)</f>
        <v>123754.15282392029</v>
      </c>
      <c r="H281" s="285">
        <f ca="1">VLOOKUP(E281,Zusammenführung!V$7:X$118,3,0)</f>
        <v>3</v>
      </c>
      <c r="I281" s="162">
        <f ca="1">VLOOKUP(F281,Zusammenführung!$Y$7:$AA$118,3,0)</f>
        <v>3</v>
      </c>
      <c r="J281" s="286">
        <f ca="1">VLOOKUP(G281,Zusammenführung!$AB$7:$AD$118,3,0)</f>
        <v>22</v>
      </c>
    </row>
    <row r="282" spans="1:10" x14ac:dyDescent="0.25">
      <c r="A282" s="6" t="s">
        <v>2400</v>
      </c>
      <c r="B282" s="5" t="s">
        <v>1349</v>
      </c>
      <c r="C282" s="5" t="s">
        <v>1401</v>
      </c>
      <c r="D282" s="7">
        <v>100000</v>
      </c>
      <c r="E282" s="122">
        <f>VLOOKUP($D282,Zusammenführung!$S$7:$AD$118,4,0)</f>
        <v>100000</v>
      </c>
      <c r="F282" s="123">
        <f>VLOOKUP($D282,Zusammenführung!$S$7:$AD$118,7,0)</f>
        <v>100000</v>
      </c>
      <c r="G282" s="123">
        <f>VLOOKUP($D282,Zusammenführung!$S$7:$AD$118,10,0)</f>
        <v>102325.58139534885</v>
      </c>
      <c r="H282" s="285">
        <f ca="1">VLOOKUP(E282,Zusammenführung!V$7:X$118,3,0)</f>
        <v>3</v>
      </c>
      <c r="I282" s="162">
        <f ca="1">VLOOKUP(F282,Zusammenführung!$Y$7:$AA$118,3,0)</f>
        <v>3</v>
      </c>
      <c r="J282" s="286">
        <f ca="1">VLOOKUP(G282,Zusammenführung!$AB$7:$AD$118,3,0)</f>
        <v>20</v>
      </c>
    </row>
    <row r="283" spans="1:10" x14ac:dyDescent="0.25">
      <c r="A283" s="6" t="s">
        <v>2401</v>
      </c>
      <c r="B283" s="5" t="s">
        <v>1348</v>
      </c>
      <c r="C283" s="5" t="s">
        <v>1401</v>
      </c>
      <c r="D283" s="7">
        <v>100000</v>
      </c>
      <c r="E283" s="122">
        <f>VLOOKUP($D283,Zusammenführung!$S$7:$AD$118,4,0)</f>
        <v>100000</v>
      </c>
      <c r="F283" s="123">
        <f>VLOOKUP($D283,Zusammenführung!$S$7:$AD$118,7,0)</f>
        <v>100000</v>
      </c>
      <c r="G283" s="123">
        <f>VLOOKUP($D283,Zusammenführung!$S$7:$AD$118,10,0)</f>
        <v>102325.58139534885</v>
      </c>
      <c r="H283" s="285">
        <f ca="1">VLOOKUP(E283,Zusammenführung!V$7:X$118,3,0)</f>
        <v>3</v>
      </c>
      <c r="I283" s="162">
        <f ca="1">VLOOKUP(F283,Zusammenführung!$Y$7:$AA$118,3,0)</f>
        <v>3</v>
      </c>
      <c r="J283" s="286">
        <f ca="1">VLOOKUP(G283,Zusammenführung!$AB$7:$AD$118,3,0)</f>
        <v>20</v>
      </c>
    </row>
    <row r="284" spans="1:10" x14ac:dyDescent="0.25">
      <c r="A284" s="6" t="s">
        <v>2402</v>
      </c>
      <c r="B284" s="5" t="s">
        <v>1347</v>
      </c>
      <c r="C284" s="5" t="s">
        <v>1401</v>
      </c>
      <c r="D284" s="7">
        <v>100000</v>
      </c>
      <c r="E284" s="122">
        <f>VLOOKUP($D284,Zusammenführung!$S$7:$AD$118,4,0)</f>
        <v>100000</v>
      </c>
      <c r="F284" s="123">
        <f>VLOOKUP($D284,Zusammenführung!$S$7:$AD$118,7,0)</f>
        <v>100000</v>
      </c>
      <c r="G284" s="123">
        <f>VLOOKUP($D284,Zusammenführung!$S$7:$AD$118,10,0)</f>
        <v>102325.58139534885</v>
      </c>
      <c r="H284" s="285">
        <f ca="1">VLOOKUP(E284,Zusammenführung!V$7:X$118,3,0)</f>
        <v>3</v>
      </c>
      <c r="I284" s="162">
        <f ca="1">VLOOKUP(F284,Zusammenführung!$Y$7:$AA$118,3,0)</f>
        <v>3</v>
      </c>
      <c r="J284" s="286">
        <f ca="1">VLOOKUP(G284,Zusammenführung!$AB$7:$AD$118,3,0)</f>
        <v>20</v>
      </c>
    </row>
    <row r="285" spans="1:10" x14ac:dyDescent="0.25">
      <c r="A285" s="6" t="s">
        <v>2403</v>
      </c>
      <c r="B285" s="5" t="s">
        <v>1346</v>
      </c>
      <c r="C285" s="5" t="s">
        <v>1401</v>
      </c>
      <c r="D285" s="7">
        <v>100000</v>
      </c>
      <c r="E285" s="122">
        <f>VLOOKUP($D285,Zusammenführung!$S$7:$AD$118,4,0)</f>
        <v>100000</v>
      </c>
      <c r="F285" s="123">
        <f>VLOOKUP($D285,Zusammenführung!$S$7:$AD$118,7,0)</f>
        <v>100000</v>
      </c>
      <c r="G285" s="123">
        <f>VLOOKUP($D285,Zusammenführung!$S$7:$AD$118,10,0)</f>
        <v>102325.58139534885</v>
      </c>
      <c r="H285" s="285">
        <f ca="1">VLOOKUP(E285,Zusammenführung!V$7:X$118,3,0)</f>
        <v>3</v>
      </c>
      <c r="I285" s="162">
        <f ca="1">VLOOKUP(F285,Zusammenführung!$Y$7:$AA$118,3,0)</f>
        <v>3</v>
      </c>
      <c r="J285" s="286">
        <f ca="1">VLOOKUP(G285,Zusammenführung!$AB$7:$AD$118,3,0)</f>
        <v>20</v>
      </c>
    </row>
    <row r="286" spans="1:10" x14ac:dyDescent="0.25">
      <c r="A286" s="6" t="s">
        <v>2404</v>
      </c>
      <c r="B286" s="5" t="s">
        <v>1350</v>
      </c>
      <c r="C286" s="5" t="s">
        <v>1401</v>
      </c>
      <c r="D286" s="7">
        <v>100000</v>
      </c>
      <c r="E286" s="122">
        <f>VLOOKUP($D286,Zusammenführung!$S$7:$AD$118,4,0)</f>
        <v>100000</v>
      </c>
      <c r="F286" s="123">
        <f>VLOOKUP($D286,Zusammenführung!$S$7:$AD$118,7,0)</f>
        <v>100000</v>
      </c>
      <c r="G286" s="123">
        <f>VLOOKUP($D286,Zusammenführung!$S$7:$AD$118,10,0)</f>
        <v>102325.58139534885</v>
      </c>
      <c r="H286" s="285">
        <f ca="1">VLOOKUP(E286,Zusammenführung!V$7:X$118,3,0)</f>
        <v>3</v>
      </c>
      <c r="I286" s="162">
        <f ca="1">VLOOKUP(F286,Zusammenführung!$Y$7:$AA$118,3,0)</f>
        <v>3</v>
      </c>
      <c r="J286" s="286">
        <f ca="1">VLOOKUP(G286,Zusammenführung!$AB$7:$AD$118,3,0)</f>
        <v>20</v>
      </c>
    </row>
    <row r="287" spans="1:10" x14ac:dyDescent="0.25">
      <c r="A287" s="6" t="s">
        <v>2405</v>
      </c>
      <c r="B287" s="5" t="s">
        <v>1364</v>
      </c>
      <c r="C287" s="5" t="s">
        <v>1401</v>
      </c>
      <c r="D287" s="7">
        <v>75000</v>
      </c>
      <c r="E287" s="122">
        <f>VLOOKUP($D287,Zusammenführung!$S$7:$AD$118,4,0)</f>
        <v>50000</v>
      </c>
      <c r="F287" s="123">
        <f>VLOOKUP($D287,Zusammenführung!$S$7:$AD$118,7,0)</f>
        <v>50000</v>
      </c>
      <c r="G287" s="123">
        <f>VLOOKUP($D287,Zusammenführung!$S$7:$AD$118,10,0)</f>
        <v>73920.265780730901</v>
      </c>
      <c r="H287" s="285">
        <f ca="1">VLOOKUP(E287,Zusammenführung!V$7:X$118,3,0)</f>
        <v>2</v>
      </c>
      <c r="I287" s="162">
        <f ca="1">VLOOKUP(F287,Zusammenführung!$Y$7:$AA$118,3,0)</f>
        <v>2</v>
      </c>
      <c r="J287" s="286">
        <f ca="1">VLOOKUP(G287,Zusammenführung!$AB$7:$AD$118,3,0)</f>
        <v>17</v>
      </c>
    </row>
    <row r="288" spans="1:10" x14ac:dyDescent="0.25">
      <c r="A288" s="6" t="s">
        <v>2406</v>
      </c>
      <c r="B288" s="5" t="s">
        <v>1365</v>
      </c>
      <c r="C288" s="5" t="s">
        <v>1401</v>
      </c>
      <c r="D288" s="7">
        <v>75000</v>
      </c>
      <c r="E288" s="122">
        <f>VLOOKUP($D288,Zusammenführung!$S$7:$AD$118,4,0)</f>
        <v>50000</v>
      </c>
      <c r="F288" s="123">
        <f>VLOOKUP($D288,Zusammenführung!$S$7:$AD$118,7,0)</f>
        <v>50000</v>
      </c>
      <c r="G288" s="123">
        <f>VLOOKUP($D288,Zusammenführung!$S$7:$AD$118,10,0)</f>
        <v>73920.265780730901</v>
      </c>
      <c r="H288" s="285">
        <f ca="1">VLOOKUP(E288,Zusammenführung!V$7:X$118,3,0)</f>
        <v>2</v>
      </c>
      <c r="I288" s="162">
        <f ca="1">VLOOKUP(F288,Zusammenführung!$Y$7:$AA$118,3,0)</f>
        <v>2</v>
      </c>
      <c r="J288" s="286">
        <f ca="1">VLOOKUP(G288,Zusammenführung!$AB$7:$AD$118,3,0)</f>
        <v>17</v>
      </c>
    </row>
    <row r="289" spans="1:10" x14ac:dyDescent="0.25">
      <c r="A289" s="6" t="s">
        <v>2407</v>
      </c>
      <c r="B289" s="5" t="s">
        <v>1366</v>
      </c>
      <c r="C289" s="5" t="s">
        <v>1401</v>
      </c>
      <c r="D289" s="7">
        <v>75000</v>
      </c>
      <c r="E289" s="122">
        <f>VLOOKUP($D289,Zusammenführung!$S$7:$AD$118,4,0)</f>
        <v>50000</v>
      </c>
      <c r="F289" s="123">
        <f>VLOOKUP($D289,Zusammenführung!$S$7:$AD$118,7,0)</f>
        <v>50000</v>
      </c>
      <c r="G289" s="123">
        <f>VLOOKUP($D289,Zusammenführung!$S$7:$AD$118,10,0)</f>
        <v>73920.265780730901</v>
      </c>
      <c r="H289" s="285">
        <f ca="1">VLOOKUP(E289,Zusammenführung!V$7:X$118,3,0)</f>
        <v>2</v>
      </c>
      <c r="I289" s="162">
        <f ca="1">VLOOKUP(F289,Zusammenführung!$Y$7:$AA$118,3,0)</f>
        <v>2</v>
      </c>
      <c r="J289" s="286">
        <f ca="1">VLOOKUP(G289,Zusammenführung!$AB$7:$AD$118,3,0)</f>
        <v>17</v>
      </c>
    </row>
    <row r="290" spans="1:10" x14ac:dyDescent="0.25">
      <c r="A290" s="6" t="s">
        <v>2408</v>
      </c>
      <c r="B290" s="5" t="s">
        <v>1355</v>
      </c>
      <c r="C290" s="5" t="s">
        <v>1401</v>
      </c>
      <c r="D290" s="7">
        <v>75000</v>
      </c>
      <c r="E290" s="122">
        <f>VLOOKUP($D290,Zusammenführung!$S$7:$AD$118,4,0)</f>
        <v>50000</v>
      </c>
      <c r="F290" s="123">
        <f>VLOOKUP($D290,Zusammenführung!$S$7:$AD$118,7,0)</f>
        <v>50000</v>
      </c>
      <c r="G290" s="123">
        <f>VLOOKUP($D290,Zusammenführung!$S$7:$AD$118,10,0)</f>
        <v>73920.265780730901</v>
      </c>
      <c r="H290" s="285">
        <f ca="1">VLOOKUP(E290,Zusammenführung!V$7:X$118,3,0)</f>
        <v>2</v>
      </c>
      <c r="I290" s="162">
        <f ca="1">VLOOKUP(F290,Zusammenführung!$Y$7:$AA$118,3,0)</f>
        <v>2</v>
      </c>
      <c r="J290" s="286">
        <f ca="1">VLOOKUP(G290,Zusammenführung!$AB$7:$AD$118,3,0)</f>
        <v>17</v>
      </c>
    </row>
    <row r="291" spans="1:10" x14ac:dyDescent="0.25">
      <c r="A291" s="6" t="s">
        <v>2409</v>
      </c>
      <c r="B291" s="5" t="s">
        <v>1368</v>
      </c>
      <c r="C291" s="5" t="s">
        <v>1401</v>
      </c>
      <c r="D291" s="7">
        <v>75000</v>
      </c>
      <c r="E291" s="122">
        <f>VLOOKUP($D291,Zusammenführung!$S$7:$AD$118,4,0)</f>
        <v>50000</v>
      </c>
      <c r="F291" s="123">
        <f>VLOOKUP($D291,Zusammenführung!$S$7:$AD$118,7,0)</f>
        <v>50000</v>
      </c>
      <c r="G291" s="123">
        <f>VLOOKUP($D291,Zusammenführung!$S$7:$AD$118,10,0)</f>
        <v>73920.265780730901</v>
      </c>
      <c r="H291" s="285">
        <f ca="1">VLOOKUP(E291,Zusammenführung!V$7:X$118,3,0)</f>
        <v>2</v>
      </c>
      <c r="I291" s="162">
        <f ca="1">VLOOKUP(F291,Zusammenführung!$Y$7:$AA$118,3,0)</f>
        <v>2</v>
      </c>
      <c r="J291" s="286">
        <f ca="1">VLOOKUP(G291,Zusammenführung!$AB$7:$AD$118,3,0)</f>
        <v>17</v>
      </c>
    </row>
    <row r="292" spans="1:10" x14ac:dyDescent="0.25">
      <c r="A292" s="6" t="s">
        <v>2410</v>
      </c>
      <c r="B292" s="5" t="s">
        <v>1362</v>
      </c>
      <c r="C292" s="5" t="s">
        <v>1401</v>
      </c>
      <c r="D292" s="7">
        <v>75000</v>
      </c>
      <c r="E292" s="122">
        <f>VLOOKUP($D292,Zusammenführung!$S$7:$AD$118,4,0)</f>
        <v>50000</v>
      </c>
      <c r="F292" s="123">
        <f>VLOOKUP($D292,Zusammenführung!$S$7:$AD$118,7,0)</f>
        <v>50000</v>
      </c>
      <c r="G292" s="123">
        <f>VLOOKUP($D292,Zusammenführung!$S$7:$AD$118,10,0)</f>
        <v>73920.265780730901</v>
      </c>
      <c r="H292" s="285">
        <f ca="1">VLOOKUP(E292,Zusammenführung!V$7:X$118,3,0)</f>
        <v>2</v>
      </c>
      <c r="I292" s="162">
        <f ca="1">VLOOKUP(F292,Zusammenführung!$Y$7:$AA$118,3,0)</f>
        <v>2</v>
      </c>
      <c r="J292" s="286">
        <f ca="1">VLOOKUP(G292,Zusammenführung!$AB$7:$AD$118,3,0)</f>
        <v>17</v>
      </c>
    </row>
    <row r="293" spans="1:10" x14ac:dyDescent="0.25">
      <c r="A293" s="6" t="s">
        <v>2411</v>
      </c>
      <c r="B293" s="5" t="s">
        <v>1361</v>
      </c>
      <c r="C293" s="5" t="s">
        <v>1401</v>
      </c>
      <c r="D293" s="7">
        <v>75000</v>
      </c>
      <c r="E293" s="122">
        <f>VLOOKUP($D293,Zusammenführung!$S$7:$AD$118,4,0)</f>
        <v>50000</v>
      </c>
      <c r="F293" s="123">
        <f>VLOOKUP($D293,Zusammenführung!$S$7:$AD$118,7,0)</f>
        <v>50000</v>
      </c>
      <c r="G293" s="123">
        <f>VLOOKUP($D293,Zusammenführung!$S$7:$AD$118,10,0)</f>
        <v>73920.265780730901</v>
      </c>
      <c r="H293" s="285">
        <f ca="1">VLOOKUP(E293,Zusammenführung!V$7:X$118,3,0)</f>
        <v>2</v>
      </c>
      <c r="I293" s="162">
        <f ca="1">VLOOKUP(F293,Zusammenführung!$Y$7:$AA$118,3,0)</f>
        <v>2</v>
      </c>
      <c r="J293" s="286">
        <f ca="1">VLOOKUP(G293,Zusammenführung!$AB$7:$AD$118,3,0)</f>
        <v>17</v>
      </c>
    </row>
    <row r="294" spans="1:10" x14ac:dyDescent="0.25">
      <c r="A294" s="6" t="s">
        <v>2412</v>
      </c>
      <c r="B294" s="5" t="s">
        <v>1371</v>
      </c>
      <c r="C294" s="5" t="s">
        <v>1401</v>
      </c>
      <c r="D294" s="7">
        <v>75000</v>
      </c>
      <c r="E294" s="122">
        <f>VLOOKUP($D294,Zusammenführung!$S$7:$AD$118,4,0)</f>
        <v>50000</v>
      </c>
      <c r="F294" s="123">
        <f>VLOOKUP($D294,Zusammenführung!$S$7:$AD$118,7,0)</f>
        <v>50000</v>
      </c>
      <c r="G294" s="123">
        <f>VLOOKUP($D294,Zusammenführung!$S$7:$AD$118,10,0)</f>
        <v>73920.265780730901</v>
      </c>
      <c r="H294" s="285">
        <f ca="1">VLOOKUP(E294,Zusammenführung!V$7:X$118,3,0)</f>
        <v>2</v>
      </c>
      <c r="I294" s="162">
        <f ca="1">VLOOKUP(F294,Zusammenführung!$Y$7:$AA$118,3,0)</f>
        <v>2</v>
      </c>
      <c r="J294" s="286">
        <f ca="1">VLOOKUP(G294,Zusammenführung!$AB$7:$AD$118,3,0)</f>
        <v>17</v>
      </c>
    </row>
    <row r="295" spans="1:10" x14ac:dyDescent="0.25">
      <c r="A295" s="6" t="s">
        <v>2413</v>
      </c>
      <c r="B295" s="5" t="s">
        <v>1358</v>
      </c>
      <c r="C295" s="5" t="s">
        <v>1401</v>
      </c>
      <c r="D295" s="7">
        <v>75000</v>
      </c>
      <c r="E295" s="122">
        <f>VLOOKUP($D295,Zusammenführung!$S$7:$AD$118,4,0)</f>
        <v>50000</v>
      </c>
      <c r="F295" s="123">
        <f>VLOOKUP($D295,Zusammenführung!$S$7:$AD$118,7,0)</f>
        <v>50000</v>
      </c>
      <c r="G295" s="123">
        <f>VLOOKUP($D295,Zusammenführung!$S$7:$AD$118,10,0)</f>
        <v>73920.265780730901</v>
      </c>
      <c r="H295" s="285">
        <f ca="1">VLOOKUP(E295,Zusammenführung!V$7:X$118,3,0)</f>
        <v>2</v>
      </c>
      <c r="I295" s="162">
        <f ca="1">VLOOKUP(F295,Zusammenführung!$Y$7:$AA$118,3,0)</f>
        <v>2</v>
      </c>
      <c r="J295" s="286">
        <f ca="1">VLOOKUP(G295,Zusammenführung!$AB$7:$AD$118,3,0)</f>
        <v>17</v>
      </c>
    </row>
    <row r="296" spans="1:10" x14ac:dyDescent="0.25">
      <c r="A296" s="6" t="s">
        <v>2414</v>
      </c>
      <c r="B296" s="5" t="s">
        <v>1363</v>
      </c>
      <c r="C296" s="5" t="s">
        <v>1401</v>
      </c>
      <c r="D296" s="7">
        <v>75000</v>
      </c>
      <c r="E296" s="122">
        <f>VLOOKUP($D296,Zusammenführung!$S$7:$AD$118,4,0)</f>
        <v>50000</v>
      </c>
      <c r="F296" s="123">
        <f>VLOOKUP($D296,Zusammenführung!$S$7:$AD$118,7,0)</f>
        <v>50000</v>
      </c>
      <c r="G296" s="123">
        <f>VLOOKUP($D296,Zusammenführung!$S$7:$AD$118,10,0)</f>
        <v>73920.265780730901</v>
      </c>
      <c r="H296" s="285">
        <f ca="1">VLOOKUP(E296,Zusammenführung!V$7:X$118,3,0)</f>
        <v>2</v>
      </c>
      <c r="I296" s="162">
        <f ca="1">VLOOKUP(F296,Zusammenführung!$Y$7:$AA$118,3,0)</f>
        <v>2</v>
      </c>
      <c r="J296" s="286">
        <f ca="1">VLOOKUP(G296,Zusammenführung!$AB$7:$AD$118,3,0)</f>
        <v>17</v>
      </c>
    </row>
    <row r="297" spans="1:10" x14ac:dyDescent="0.25">
      <c r="A297" s="6" t="s">
        <v>2415</v>
      </c>
      <c r="B297" s="5" t="s">
        <v>1357</v>
      </c>
      <c r="C297" s="5" t="s">
        <v>1401</v>
      </c>
      <c r="D297" s="7">
        <v>75000</v>
      </c>
      <c r="E297" s="122">
        <f>VLOOKUP($D297,Zusammenführung!$S$7:$AD$118,4,0)</f>
        <v>50000</v>
      </c>
      <c r="F297" s="123">
        <f>VLOOKUP($D297,Zusammenführung!$S$7:$AD$118,7,0)</f>
        <v>50000</v>
      </c>
      <c r="G297" s="123">
        <f>VLOOKUP($D297,Zusammenführung!$S$7:$AD$118,10,0)</f>
        <v>73920.265780730901</v>
      </c>
      <c r="H297" s="285">
        <f ca="1">VLOOKUP(E297,Zusammenführung!V$7:X$118,3,0)</f>
        <v>2</v>
      </c>
      <c r="I297" s="162">
        <f ca="1">VLOOKUP(F297,Zusammenführung!$Y$7:$AA$118,3,0)</f>
        <v>2</v>
      </c>
      <c r="J297" s="286">
        <f ca="1">VLOOKUP(G297,Zusammenführung!$AB$7:$AD$118,3,0)</f>
        <v>17</v>
      </c>
    </row>
    <row r="298" spans="1:10" x14ac:dyDescent="0.25">
      <c r="A298" s="6" t="s">
        <v>2416</v>
      </c>
      <c r="B298" s="5" t="s">
        <v>1354</v>
      </c>
      <c r="C298" s="5" t="s">
        <v>1401</v>
      </c>
      <c r="D298" s="7">
        <v>75000</v>
      </c>
      <c r="E298" s="122">
        <f>VLOOKUP($D298,Zusammenführung!$S$7:$AD$118,4,0)</f>
        <v>50000</v>
      </c>
      <c r="F298" s="123">
        <f>VLOOKUP($D298,Zusammenführung!$S$7:$AD$118,7,0)</f>
        <v>50000</v>
      </c>
      <c r="G298" s="123">
        <f>VLOOKUP($D298,Zusammenführung!$S$7:$AD$118,10,0)</f>
        <v>73920.265780730901</v>
      </c>
      <c r="H298" s="285">
        <f ca="1">VLOOKUP(E298,Zusammenführung!V$7:X$118,3,0)</f>
        <v>2</v>
      </c>
      <c r="I298" s="162">
        <f ca="1">VLOOKUP(F298,Zusammenführung!$Y$7:$AA$118,3,0)</f>
        <v>2</v>
      </c>
      <c r="J298" s="286">
        <f ca="1">VLOOKUP(G298,Zusammenführung!$AB$7:$AD$118,3,0)</f>
        <v>17</v>
      </c>
    </row>
    <row r="299" spans="1:10" x14ac:dyDescent="0.25">
      <c r="A299" s="6" t="s">
        <v>2417</v>
      </c>
      <c r="B299" s="5" t="s">
        <v>1370</v>
      </c>
      <c r="C299" s="5" t="s">
        <v>1401</v>
      </c>
      <c r="D299" s="7">
        <v>75000</v>
      </c>
      <c r="E299" s="122">
        <f>VLOOKUP($D299,Zusammenführung!$S$7:$AD$118,4,0)</f>
        <v>50000</v>
      </c>
      <c r="F299" s="123">
        <f>VLOOKUP($D299,Zusammenführung!$S$7:$AD$118,7,0)</f>
        <v>50000</v>
      </c>
      <c r="G299" s="123">
        <f>VLOOKUP($D299,Zusammenführung!$S$7:$AD$118,10,0)</f>
        <v>73920.265780730901</v>
      </c>
      <c r="H299" s="285">
        <f ca="1">VLOOKUP(E299,Zusammenführung!V$7:X$118,3,0)</f>
        <v>2</v>
      </c>
      <c r="I299" s="162">
        <f ca="1">VLOOKUP(F299,Zusammenführung!$Y$7:$AA$118,3,0)</f>
        <v>2</v>
      </c>
      <c r="J299" s="286">
        <f ca="1">VLOOKUP(G299,Zusammenführung!$AB$7:$AD$118,3,0)</f>
        <v>17</v>
      </c>
    </row>
    <row r="300" spans="1:10" x14ac:dyDescent="0.25">
      <c r="A300" s="6" t="s">
        <v>2418</v>
      </c>
      <c r="B300" s="5" t="s">
        <v>1369</v>
      </c>
      <c r="C300" s="5" t="s">
        <v>1401</v>
      </c>
      <c r="D300" s="7">
        <v>75000</v>
      </c>
      <c r="E300" s="122">
        <f>VLOOKUP($D300,Zusammenführung!$S$7:$AD$118,4,0)</f>
        <v>50000</v>
      </c>
      <c r="F300" s="123">
        <f>VLOOKUP($D300,Zusammenführung!$S$7:$AD$118,7,0)</f>
        <v>50000</v>
      </c>
      <c r="G300" s="123">
        <f>VLOOKUP($D300,Zusammenführung!$S$7:$AD$118,10,0)</f>
        <v>73920.265780730901</v>
      </c>
      <c r="H300" s="285">
        <f ca="1">VLOOKUP(E300,Zusammenführung!V$7:X$118,3,0)</f>
        <v>2</v>
      </c>
      <c r="I300" s="162">
        <f ca="1">VLOOKUP(F300,Zusammenführung!$Y$7:$AA$118,3,0)</f>
        <v>2</v>
      </c>
      <c r="J300" s="286">
        <f ca="1">VLOOKUP(G300,Zusammenführung!$AB$7:$AD$118,3,0)</f>
        <v>17</v>
      </c>
    </row>
    <row r="301" spans="1:10" x14ac:dyDescent="0.25">
      <c r="A301" s="6" t="s">
        <v>2419</v>
      </c>
      <c r="B301" s="5" t="s">
        <v>1367</v>
      </c>
      <c r="C301" s="5" t="s">
        <v>1401</v>
      </c>
      <c r="D301" s="7">
        <v>75000</v>
      </c>
      <c r="E301" s="122">
        <f>VLOOKUP($D301,Zusammenführung!$S$7:$AD$118,4,0)</f>
        <v>50000</v>
      </c>
      <c r="F301" s="123">
        <f>VLOOKUP($D301,Zusammenführung!$S$7:$AD$118,7,0)</f>
        <v>50000</v>
      </c>
      <c r="G301" s="123">
        <f>VLOOKUP($D301,Zusammenführung!$S$7:$AD$118,10,0)</f>
        <v>73920.265780730901</v>
      </c>
      <c r="H301" s="285">
        <f ca="1">VLOOKUP(E301,Zusammenführung!V$7:X$118,3,0)</f>
        <v>2</v>
      </c>
      <c r="I301" s="162">
        <f ca="1">VLOOKUP(F301,Zusammenführung!$Y$7:$AA$118,3,0)</f>
        <v>2</v>
      </c>
      <c r="J301" s="286">
        <f ca="1">VLOOKUP(G301,Zusammenführung!$AB$7:$AD$118,3,0)</f>
        <v>17</v>
      </c>
    </row>
    <row r="302" spans="1:10" x14ac:dyDescent="0.25">
      <c r="A302" s="6" t="s">
        <v>2420</v>
      </c>
      <c r="B302" s="5" t="s">
        <v>1352</v>
      </c>
      <c r="C302" s="5" t="s">
        <v>1401</v>
      </c>
      <c r="D302" s="7">
        <v>75000</v>
      </c>
      <c r="E302" s="122">
        <f>VLOOKUP($D302,Zusammenführung!$S$7:$AD$118,4,0)</f>
        <v>50000</v>
      </c>
      <c r="F302" s="123">
        <f>VLOOKUP($D302,Zusammenführung!$S$7:$AD$118,7,0)</f>
        <v>50000</v>
      </c>
      <c r="G302" s="123">
        <f>VLOOKUP($D302,Zusammenführung!$S$7:$AD$118,10,0)</f>
        <v>73920.265780730901</v>
      </c>
      <c r="H302" s="285">
        <f ca="1">VLOOKUP(E302,Zusammenführung!V$7:X$118,3,0)</f>
        <v>2</v>
      </c>
      <c r="I302" s="162">
        <f ca="1">VLOOKUP(F302,Zusammenführung!$Y$7:$AA$118,3,0)</f>
        <v>2</v>
      </c>
      <c r="J302" s="286">
        <f ca="1">VLOOKUP(G302,Zusammenführung!$AB$7:$AD$118,3,0)</f>
        <v>17</v>
      </c>
    </row>
    <row r="303" spans="1:10" x14ac:dyDescent="0.25">
      <c r="A303" s="6" t="s">
        <v>2421</v>
      </c>
      <c r="B303" s="5" t="s">
        <v>1359</v>
      </c>
      <c r="C303" s="5" t="s">
        <v>1401</v>
      </c>
      <c r="D303" s="7">
        <v>75000</v>
      </c>
      <c r="E303" s="122">
        <f>VLOOKUP($D303,Zusammenführung!$S$7:$AD$118,4,0)</f>
        <v>50000</v>
      </c>
      <c r="F303" s="123">
        <f>VLOOKUP($D303,Zusammenführung!$S$7:$AD$118,7,0)</f>
        <v>50000</v>
      </c>
      <c r="G303" s="123">
        <f>VLOOKUP($D303,Zusammenführung!$S$7:$AD$118,10,0)</f>
        <v>73920.265780730901</v>
      </c>
      <c r="H303" s="285">
        <f ca="1">VLOOKUP(E303,Zusammenführung!V$7:X$118,3,0)</f>
        <v>2</v>
      </c>
      <c r="I303" s="162">
        <f ca="1">VLOOKUP(F303,Zusammenführung!$Y$7:$AA$118,3,0)</f>
        <v>2</v>
      </c>
      <c r="J303" s="286">
        <f ca="1">VLOOKUP(G303,Zusammenführung!$AB$7:$AD$118,3,0)</f>
        <v>17</v>
      </c>
    </row>
    <row r="304" spans="1:10" x14ac:dyDescent="0.25">
      <c r="A304" s="6" t="s">
        <v>2422</v>
      </c>
      <c r="B304" s="5" t="s">
        <v>1360</v>
      </c>
      <c r="C304" s="5" t="s">
        <v>1401</v>
      </c>
      <c r="D304" s="7">
        <v>75000</v>
      </c>
      <c r="E304" s="122">
        <f>VLOOKUP($D304,Zusammenführung!$S$7:$AD$118,4,0)</f>
        <v>50000</v>
      </c>
      <c r="F304" s="123">
        <f>VLOOKUP($D304,Zusammenführung!$S$7:$AD$118,7,0)</f>
        <v>50000</v>
      </c>
      <c r="G304" s="123">
        <f>VLOOKUP($D304,Zusammenführung!$S$7:$AD$118,10,0)</f>
        <v>73920.265780730901</v>
      </c>
      <c r="H304" s="285">
        <f ca="1">VLOOKUP(E304,Zusammenführung!V$7:X$118,3,0)</f>
        <v>2</v>
      </c>
      <c r="I304" s="162">
        <f ca="1">VLOOKUP(F304,Zusammenführung!$Y$7:$AA$118,3,0)</f>
        <v>2</v>
      </c>
      <c r="J304" s="286">
        <f ca="1">VLOOKUP(G304,Zusammenführung!$AB$7:$AD$118,3,0)</f>
        <v>17</v>
      </c>
    </row>
    <row r="305" spans="1:10" x14ac:dyDescent="0.25">
      <c r="A305" s="6" t="s">
        <v>2423</v>
      </c>
      <c r="B305" s="5" t="s">
        <v>1353</v>
      </c>
      <c r="C305" s="5" t="s">
        <v>1401</v>
      </c>
      <c r="D305" s="7">
        <v>75000</v>
      </c>
      <c r="E305" s="122">
        <f>VLOOKUP($D305,Zusammenführung!$S$7:$AD$118,4,0)</f>
        <v>50000</v>
      </c>
      <c r="F305" s="123">
        <f>VLOOKUP($D305,Zusammenführung!$S$7:$AD$118,7,0)</f>
        <v>50000</v>
      </c>
      <c r="G305" s="123">
        <f>VLOOKUP($D305,Zusammenführung!$S$7:$AD$118,10,0)</f>
        <v>73920.265780730901</v>
      </c>
      <c r="H305" s="285">
        <f ca="1">VLOOKUP(E305,Zusammenführung!V$7:X$118,3,0)</f>
        <v>2</v>
      </c>
      <c r="I305" s="162">
        <f ca="1">VLOOKUP(F305,Zusammenführung!$Y$7:$AA$118,3,0)</f>
        <v>2</v>
      </c>
      <c r="J305" s="286">
        <f ca="1">VLOOKUP(G305,Zusammenführung!$AB$7:$AD$118,3,0)</f>
        <v>17</v>
      </c>
    </row>
    <row r="306" spans="1:10" x14ac:dyDescent="0.25">
      <c r="A306" s="6" t="s">
        <v>2424</v>
      </c>
      <c r="B306" s="5" t="s">
        <v>1351</v>
      </c>
      <c r="C306" s="5" t="s">
        <v>1401</v>
      </c>
      <c r="D306" s="7">
        <v>75000</v>
      </c>
      <c r="E306" s="122">
        <f>VLOOKUP($D306,Zusammenführung!$S$7:$AD$118,4,0)</f>
        <v>50000</v>
      </c>
      <c r="F306" s="123">
        <f>VLOOKUP($D306,Zusammenführung!$S$7:$AD$118,7,0)</f>
        <v>50000</v>
      </c>
      <c r="G306" s="123">
        <f>VLOOKUP($D306,Zusammenführung!$S$7:$AD$118,10,0)</f>
        <v>73920.265780730901</v>
      </c>
      <c r="H306" s="285">
        <f ca="1">VLOOKUP(E306,Zusammenführung!V$7:X$118,3,0)</f>
        <v>2</v>
      </c>
      <c r="I306" s="162">
        <f ca="1">VLOOKUP(F306,Zusammenführung!$Y$7:$AA$118,3,0)</f>
        <v>2</v>
      </c>
      <c r="J306" s="286">
        <f ca="1">VLOOKUP(G306,Zusammenführung!$AB$7:$AD$118,3,0)</f>
        <v>17</v>
      </c>
    </row>
    <row r="307" spans="1:10" x14ac:dyDescent="0.25">
      <c r="A307" s="6" t="s">
        <v>2425</v>
      </c>
      <c r="B307" s="5" t="s">
        <v>1356</v>
      </c>
      <c r="C307" s="5" t="s">
        <v>1401</v>
      </c>
      <c r="D307" s="7">
        <v>75000</v>
      </c>
      <c r="E307" s="122">
        <f>VLOOKUP($D307,Zusammenführung!$S$7:$AD$118,4,0)</f>
        <v>50000</v>
      </c>
      <c r="F307" s="123">
        <f>VLOOKUP($D307,Zusammenführung!$S$7:$AD$118,7,0)</f>
        <v>50000</v>
      </c>
      <c r="G307" s="123">
        <f>VLOOKUP($D307,Zusammenführung!$S$7:$AD$118,10,0)</f>
        <v>73920.265780730901</v>
      </c>
      <c r="H307" s="285">
        <f ca="1">VLOOKUP(E307,Zusammenführung!V$7:X$118,3,0)</f>
        <v>2</v>
      </c>
      <c r="I307" s="162">
        <f ca="1">VLOOKUP(F307,Zusammenführung!$Y$7:$AA$118,3,0)</f>
        <v>2</v>
      </c>
      <c r="J307" s="286">
        <f ca="1">VLOOKUP(G307,Zusammenführung!$AB$7:$AD$118,3,0)</f>
        <v>17</v>
      </c>
    </row>
    <row r="308" spans="1:10" x14ac:dyDescent="0.25">
      <c r="A308" s="6" t="s">
        <v>2426</v>
      </c>
      <c r="B308" s="5" t="s">
        <v>1372</v>
      </c>
      <c r="C308" s="5" t="s">
        <v>1401</v>
      </c>
      <c r="D308" s="7">
        <v>50000</v>
      </c>
      <c r="E308" s="122">
        <f>VLOOKUP($D308,Zusammenführung!$S$7:$AD$118,4,0)</f>
        <v>50000</v>
      </c>
      <c r="F308" s="123">
        <f>VLOOKUP($D308,Zusammenführung!$S$7:$AD$118,7,0)</f>
        <v>50000</v>
      </c>
      <c r="G308" s="123">
        <f>VLOOKUP($D308,Zusammenführung!$S$7:$AD$118,10,0)</f>
        <v>50000</v>
      </c>
      <c r="H308" s="285">
        <f ca="1">VLOOKUP(E308,Zusammenführung!V$7:X$118,3,0)</f>
        <v>2</v>
      </c>
      <c r="I308" s="162">
        <f ca="1">VLOOKUP(F308,Zusammenführung!$Y$7:$AA$118,3,0)</f>
        <v>2</v>
      </c>
      <c r="J308" s="286">
        <f ca="1">VLOOKUP(G308,Zusammenführung!$AB$7:$AD$118,3,0)</f>
        <v>14</v>
      </c>
    </row>
    <row r="309" spans="1:10" x14ac:dyDescent="0.25">
      <c r="A309" s="6" t="s">
        <v>2427</v>
      </c>
      <c r="B309" s="5" t="s">
        <v>1375</v>
      </c>
      <c r="C309" s="5" t="s">
        <v>1401</v>
      </c>
      <c r="D309" s="7">
        <v>50000</v>
      </c>
      <c r="E309" s="122">
        <f>VLOOKUP($D309,Zusammenführung!$S$7:$AD$118,4,0)</f>
        <v>50000</v>
      </c>
      <c r="F309" s="123">
        <f>VLOOKUP($D309,Zusammenführung!$S$7:$AD$118,7,0)</f>
        <v>50000</v>
      </c>
      <c r="G309" s="123">
        <f>VLOOKUP($D309,Zusammenführung!$S$7:$AD$118,10,0)</f>
        <v>50000</v>
      </c>
      <c r="H309" s="285">
        <f ca="1">VLOOKUP(E309,Zusammenführung!V$7:X$118,3,0)</f>
        <v>2</v>
      </c>
      <c r="I309" s="162">
        <f ca="1">VLOOKUP(F309,Zusammenführung!$Y$7:$AA$118,3,0)</f>
        <v>2</v>
      </c>
      <c r="J309" s="286">
        <f ca="1">VLOOKUP(G309,Zusammenführung!$AB$7:$AD$118,3,0)</f>
        <v>14</v>
      </c>
    </row>
    <row r="310" spans="1:10" x14ac:dyDescent="0.25">
      <c r="A310" s="6" t="s">
        <v>2428</v>
      </c>
      <c r="B310" s="5" t="s">
        <v>1374</v>
      </c>
      <c r="C310" s="5" t="s">
        <v>1401</v>
      </c>
      <c r="D310" s="7">
        <v>50000</v>
      </c>
      <c r="E310" s="122">
        <f>VLOOKUP($D310,Zusammenführung!$S$7:$AD$118,4,0)</f>
        <v>50000</v>
      </c>
      <c r="F310" s="123">
        <f>VLOOKUP($D310,Zusammenführung!$S$7:$AD$118,7,0)</f>
        <v>50000</v>
      </c>
      <c r="G310" s="123">
        <f>VLOOKUP($D310,Zusammenführung!$S$7:$AD$118,10,0)</f>
        <v>50000</v>
      </c>
      <c r="H310" s="285">
        <f ca="1">VLOOKUP(E310,Zusammenführung!V$7:X$118,3,0)</f>
        <v>2</v>
      </c>
      <c r="I310" s="162">
        <f ca="1">VLOOKUP(F310,Zusammenführung!$Y$7:$AA$118,3,0)</f>
        <v>2</v>
      </c>
      <c r="J310" s="286">
        <f ca="1">VLOOKUP(G310,Zusammenführung!$AB$7:$AD$118,3,0)</f>
        <v>14</v>
      </c>
    </row>
    <row r="311" spans="1:10" x14ac:dyDescent="0.25">
      <c r="A311" s="6" t="s">
        <v>2429</v>
      </c>
      <c r="B311" s="5" t="s">
        <v>1383</v>
      </c>
      <c r="C311" s="5" t="s">
        <v>1401</v>
      </c>
      <c r="D311" s="7">
        <v>50000</v>
      </c>
      <c r="E311" s="122">
        <f>VLOOKUP($D311,Zusammenführung!$S$7:$AD$118,4,0)</f>
        <v>50000</v>
      </c>
      <c r="F311" s="123">
        <f>VLOOKUP($D311,Zusammenführung!$S$7:$AD$118,7,0)</f>
        <v>50000</v>
      </c>
      <c r="G311" s="123">
        <f>VLOOKUP($D311,Zusammenführung!$S$7:$AD$118,10,0)</f>
        <v>50000</v>
      </c>
      <c r="H311" s="285">
        <f ca="1">VLOOKUP(E311,Zusammenführung!V$7:X$118,3,0)</f>
        <v>2</v>
      </c>
      <c r="I311" s="162">
        <f ca="1">VLOOKUP(F311,Zusammenführung!$Y$7:$AA$118,3,0)</f>
        <v>2</v>
      </c>
      <c r="J311" s="286">
        <f ca="1">VLOOKUP(G311,Zusammenführung!$AB$7:$AD$118,3,0)</f>
        <v>14</v>
      </c>
    </row>
    <row r="312" spans="1:10" x14ac:dyDescent="0.25">
      <c r="A312" s="6" t="s">
        <v>2430</v>
      </c>
      <c r="B312" s="5" t="s">
        <v>1393</v>
      </c>
      <c r="C312" s="5" t="s">
        <v>1401</v>
      </c>
      <c r="D312" s="7">
        <v>50000</v>
      </c>
      <c r="E312" s="122">
        <f>VLOOKUP($D312,Zusammenführung!$S$7:$AD$118,4,0)</f>
        <v>50000</v>
      </c>
      <c r="F312" s="123">
        <f>VLOOKUP($D312,Zusammenführung!$S$7:$AD$118,7,0)</f>
        <v>50000</v>
      </c>
      <c r="G312" s="123">
        <f>VLOOKUP($D312,Zusammenführung!$S$7:$AD$118,10,0)</f>
        <v>50000</v>
      </c>
      <c r="H312" s="285">
        <f ca="1">VLOOKUP(E312,Zusammenführung!V$7:X$118,3,0)</f>
        <v>2</v>
      </c>
      <c r="I312" s="162">
        <f ca="1">VLOOKUP(F312,Zusammenführung!$Y$7:$AA$118,3,0)</f>
        <v>2</v>
      </c>
      <c r="J312" s="286">
        <f ca="1">VLOOKUP(G312,Zusammenführung!$AB$7:$AD$118,3,0)</f>
        <v>14</v>
      </c>
    </row>
    <row r="313" spans="1:10" x14ac:dyDescent="0.25">
      <c r="A313" s="6" t="s">
        <v>2431</v>
      </c>
      <c r="B313" s="5" t="s">
        <v>1381</v>
      </c>
      <c r="C313" s="5" t="s">
        <v>1401</v>
      </c>
      <c r="D313" s="7">
        <v>50000</v>
      </c>
      <c r="E313" s="122">
        <f>VLOOKUP($D313,Zusammenführung!$S$7:$AD$118,4,0)</f>
        <v>50000</v>
      </c>
      <c r="F313" s="123">
        <f>VLOOKUP($D313,Zusammenführung!$S$7:$AD$118,7,0)</f>
        <v>50000</v>
      </c>
      <c r="G313" s="123">
        <f>VLOOKUP($D313,Zusammenführung!$S$7:$AD$118,10,0)</f>
        <v>50000</v>
      </c>
      <c r="H313" s="285">
        <f ca="1">VLOOKUP(E313,Zusammenführung!V$7:X$118,3,0)</f>
        <v>2</v>
      </c>
      <c r="I313" s="162">
        <f ca="1">VLOOKUP(F313,Zusammenführung!$Y$7:$AA$118,3,0)</f>
        <v>2</v>
      </c>
      <c r="J313" s="286">
        <f ca="1">VLOOKUP(G313,Zusammenführung!$AB$7:$AD$118,3,0)</f>
        <v>14</v>
      </c>
    </row>
    <row r="314" spans="1:10" x14ac:dyDescent="0.25">
      <c r="A314" s="6" t="s">
        <v>2432</v>
      </c>
      <c r="B314" s="5" t="s">
        <v>1389</v>
      </c>
      <c r="C314" s="5" t="s">
        <v>1401</v>
      </c>
      <c r="D314" s="7">
        <v>50000</v>
      </c>
      <c r="E314" s="122">
        <f>VLOOKUP($D314,Zusammenführung!$S$7:$AD$118,4,0)</f>
        <v>50000</v>
      </c>
      <c r="F314" s="123">
        <f>VLOOKUP($D314,Zusammenführung!$S$7:$AD$118,7,0)</f>
        <v>50000</v>
      </c>
      <c r="G314" s="123">
        <f>VLOOKUP($D314,Zusammenführung!$S$7:$AD$118,10,0)</f>
        <v>50000</v>
      </c>
      <c r="H314" s="285">
        <f ca="1">VLOOKUP(E314,Zusammenführung!V$7:X$118,3,0)</f>
        <v>2</v>
      </c>
      <c r="I314" s="162">
        <f ca="1">VLOOKUP(F314,Zusammenführung!$Y$7:$AA$118,3,0)</f>
        <v>2</v>
      </c>
      <c r="J314" s="286">
        <f ca="1">VLOOKUP(G314,Zusammenführung!$AB$7:$AD$118,3,0)</f>
        <v>14</v>
      </c>
    </row>
    <row r="315" spans="1:10" x14ac:dyDescent="0.25">
      <c r="A315" s="6" t="s">
        <v>2433</v>
      </c>
      <c r="B315" s="5" t="s">
        <v>1391</v>
      </c>
      <c r="C315" s="5" t="s">
        <v>1401</v>
      </c>
      <c r="D315" s="7">
        <v>50000</v>
      </c>
      <c r="E315" s="122">
        <f>VLOOKUP($D315,Zusammenführung!$S$7:$AD$118,4,0)</f>
        <v>50000</v>
      </c>
      <c r="F315" s="123">
        <f>VLOOKUP($D315,Zusammenführung!$S$7:$AD$118,7,0)</f>
        <v>50000</v>
      </c>
      <c r="G315" s="123">
        <f>VLOOKUP($D315,Zusammenführung!$S$7:$AD$118,10,0)</f>
        <v>50000</v>
      </c>
      <c r="H315" s="285">
        <f ca="1">VLOOKUP(E315,Zusammenführung!V$7:X$118,3,0)</f>
        <v>2</v>
      </c>
      <c r="I315" s="162">
        <f ca="1">VLOOKUP(F315,Zusammenführung!$Y$7:$AA$118,3,0)</f>
        <v>2</v>
      </c>
      <c r="J315" s="286">
        <f ca="1">VLOOKUP(G315,Zusammenführung!$AB$7:$AD$118,3,0)</f>
        <v>14</v>
      </c>
    </row>
    <row r="316" spans="1:10" x14ac:dyDescent="0.25">
      <c r="A316" s="6" t="s">
        <v>2434</v>
      </c>
      <c r="B316" s="5" t="s">
        <v>1378</v>
      </c>
      <c r="C316" s="5" t="s">
        <v>1401</v>
      </c>
      <c r="D316" s="7">
        <v>50000</v>
      </c>
      <c r="E316" s="122">
        <f>VLOOKUP($D316,Zusammenführung!$S$7:$AD$118,4,0)</f>
        <v>50000</v>
      </c>
      <c r="F316" s="123">
        <f>VLOOKUP($D316,Zusammenführung!$S$7:$AD$118,7,0)</f>
        <v>50000</v>
      </c>
      <c r="G316" s="123">
        <f>VLOOKUP($D316,Zusammenführung!$S$7:$AD$118,10,0)</f>
        <v>50000</v>
      </c>
      <c r="H316" s="285">
        <f ca="1">VLOOKUP(E316,Zusammenführung!V$7:X$118,3,0)</f>
        <v>2</v>
      </c>
      <c r="I316" s="162">
        <f ca="1">VLOOKUP(F316,Zusammenführung!$Y$7:$AA$118,3,0)</f>
        <v>2</v>
      </c>
      <c r="J316" s="286">
        <f ca="1">VLOOKUP(G316,Zusammenführung!$AB$7:$AD$118,3,0)</f>
        <v>14</v>
      </c>
    </row>
    <row r="317" spans="1:10" x14ac:dyDescent="0.25">
      <c r="A317" s="6" t="s">
        <v>2435</v>
      </c>
      <c r="B317" s="5" t="s">
        <v>1379</v>
      </c>
      <c r="C317" s="5" t="s">
        <v>1401</v>
      </c>
      <c r="D317" s="7">
        <v>50000</v>
      </c>
      <c r="E317" s="122">
        <f>VLOOKUP($D317,Zusammenführung!$S$7:$AD$118,4,0)</f>
        <v>50000</v>
      </c>
      <c r="F317" s="123">
        <f>VLOOKUP($D317,Zusammenführung!$S$7:$AD$118,7,0)</f>
        <v>50000</v>
      </c>
      <c r="G317" s="123">
        <f>VLOOKUP($D317,Zusammenführung!$S$7:$AD$118,10,0)</f>
        <v>50000</v>
      </c>
      <c r="H317" s="285">
        <f ca="1">VLOOKUP(E317,Zusammenführung!V$7:X$118,3,0)</f>
        <v>2</v>
      </c>
      <c r="I317" s="162">
        <f ca="1">VLOOKUP(F317,Zusammenführung!$Y$7:$AA$118,3,0)</f>
        <v>2</v>
      </c>
      <c r="J317" s="286">
        <f ca="1">VLOOKUP(G317,Zusammenführung!$AB$7:$AD$118,3,0)</f>
        <v>14</v>
      </c>
    </row>
    <row r="318" spans="1:10" x14ac:dyDescent="0.25">
      <c r="A318" s="6" t="s">
        <v>2436</v>
      </c>
      <c r="B318" s="5" t="s">
        <v>1394</v>
      </c>
      <c r="C318" s="5" t="s">
        <v>1401</v>
      </c>
      <c r="D318" s="7">
        <v>50000</v>
      </c>
      <c r="E318" s="122">
        <f>VLOOKUP($D318,Zusammenführung!$S$7:$AD$118,4,0)</f>
        <v>50000</v>
      </c>
      <c r="F318" s="123">
        <f>VLOOKUP($D318,Zusammenführung!$S$7:$AD$118,7,0)</f>
        <v>50000</v>
      </c>
      <c r="G318" s="123">
        <f>VLOOKUP($D318,Zusammenführung!$S$7:$AD$118,10,0)</f>
        <v>50000</v>
      </c>
      <c r="H318" s="285">
        <f ca="1">VLOOKUP(E318,Zusammenführung!V$7:X$118,3,0)</f>
        <v>2</v>
      </c>
      <c r="I318" s="162">
        <f ca="1">VLOOKUP(F318,Zusammenführung!$Y$7:$AA$118,3,0)</f>
        <v>2</v>
      </c>
      <c r="J318" s="286">
        <f ca="1">VLOOKUP(G318,Zusammenführung!$AB$7:$AD$118,3,0)</f>
        <v>14</v>
      </c>
    </row>
    <row r="319" spans="1:10" x14ac:dyDescent="0.25">
      <c r="A319" s="6" t="s">
        <v>2437</v>
      </c>
      <c r="B319" s="5" t="s">
        <v>1385</v>
      </c>
      <c r="C319" s="5" t="s">
        <v>1401</v>
      </c>
      <c r="D319" s="7">
        <v>50000</v>
      </c>
      <c r="E319" s="122">
        <f>VLOOKUP($D319,Zusammenführung!$S$7:$AD$118,4,0)</f>
        <v>50000</v>
      </c>
      <c r="F319" s="123">
        <f>VLOOKUP($D319,Zusammenführung!$S$7:$AD$118,7,0)</f>
        <v>50000</v>
      </c>
      <c r="G319" s="123">
        <f>VLOOKUP($D319,Zusammenführung!$S$7:$AD$118,10,0)</f>
        <v>50000</v>
      </c>
      <c r="H319" s="285">
        <f ca="1">VLOOKUP(E319,Zusammenführung!V$7:X$118,3,0)</f>
        <v>2</v>
      </c>
      <c r="I319" s="162">
        <f ca="1">VLOOKUP(F319,Zusammenführung!$Y$7:$AA$118,3,0)</f>
        <v>2</v>
      </c>
      <c r="J319" s="286">
        <f ca="1">VLOOKUP(G319,Zusammenführung!$AB$7:$AD$118,3,0)</f>
        <v>14</v>
      </c>
    </row>
    <row r="320" spans="1:10" x14ac:dyDescent="0.25">
      <c r="A320" s="6" t="s">
        <v>2438</v>
      </c>
      <c r="B320" s="5" t="s">
        <v>1376</v>
      </c>
      <c r="C320" s="5" t="s">
        <v>1401</v>
      </c>
      <c r="D320" s="7">
        <v>50000</v>
      </c>
      <c r="E320" s="122">
        <f>VLOOKUP($D320,Zusammenführung!$S$7:$AD$118,4,0)</f>
        <v>50000</v>
      </c>
      <c r="F320" s="123">
        <f>VLOOKUP($D320,Zusammenführung!$S$7:$AD$118,7,0)</f>
        <v>50000</v>
      </c>
      <c r="G320" s="123">
        <f>VLOOKUP($D320,Zusammenführung!$S$7:$AD$118,10,0)</f>
        <v>50000</v>
      </c>
      <c r="H320" s="285">
        <f ca="1">VLOOKUP(E320,Zusammenführung!V$7:X$118,3,0)</f>
        <v>2</v>
      </c>
      <c r="I320" s="162">
        <f ca="1">VLOOKUP(F320,Zusammenführung!$Y$7:$AA$118,3,0)</f>
        <v>2</v>
      </c>
      <c r="J320" s="286">
        <f ca="1">VLOOKUP(G320,Zusammenführung!$AB$7:$AD$118,3,0)</f>
        <v>14</v>
      </c>
    </row>
    <row r="321" spans="1:10" x14ac:dyDescent="0.25">
      <c r="A321" s="6" t="s">
        <v>2439</v>
      </c>
      <c r="B321" s="5" t="s">
        <v>1388</v>
      </c>
      <c r="C321" s="5" t="s">
        <v>1401</v>
      </c>
      <c r="D321" s="7">
        <v>50000</v>
      </c>
      <c r="E321" s="122">
        <f>VLOOKUP($D321,Zusammenführung!$S$7:$AD$118,4,0)</f>
        <v>50000</v>
      </c>
      <c r="F321" s="123">
        <f>VLOOKUP($D321,Zusammenführung!$S$7:$AD$118,7,0)</f>
        <v>50000</v>
      </c>
      <c r="G321" s="123">
        <f>VLOOKUP($D321,Zusammenführung!$S$7:$AD$118,10,0)</f>
        <v>50000</v>
      </c>
      <c r="H321" s="285">
        <f ca="1">VLOOKUP(E321,Zusammenführung!V$7:X$118,3,0)</f>
        <v>2</v>
      </c>
      <c r="I321" s="162">
        <f ca="1">VLOOKUP(F321,Zusammenführung!$Y$7:$AA$118,3,0)</f>
        <v>2</v>
      </c>
      <c r="J321" s="286">
        <f ca="1">VLOOKUP(G321,Zusammenführung!$AB$7:$AD$118,3,0)</f>
        <v>14</v>
      </c>
    </row>
    <row r="322" spans="1:10" x14ac:dyDescent="0.25">
      <c r="A322" s="6" t="s">
        <v>2440</v>
      </c>
      <c r="B322" s="5" t="s">
        <v>1377</v>
      </c>
      <c r="C322" s="5" t="s">
        <v>1401</v>
      </c>
      <c r="D322" s="7">
        <v>50000</v>
      </c>
      <c r="E322" s="122">
        <f>VLOOKUP($D322,Zusammenführung!$S$7:$AD$118,4,0)</f>
        <v>50000</v>
      </c>
      <c r="F322" s="123">
        <f>VLOOKUP($D322,Zusammenführung!$S$7:$AD$118,7,0)</f>
        <v>50000</v>
      </c>
      <c r="G322" s="123">
        <f>VLOOKUP($D322,Zusammenführung!$S$7:$AD$118,10,0)</f>
        <v>50000</v>
      </c>
      <c r="H322" s="285">
        <f ca="1">VLOOKUP(E322,Zusammenführung!V$7:X$118,3,0)</f>
        <v>2</v>
      </c>
      <c r="I322" s="162">
        <f ca="1">VLOOKUP(F322,Zusammenführung!$Y$7:$AA$118,3,0)</f>
        <v>2</v>
      </c>
      <c r="J322" s="286">
        <f ca="1">VLOOKUP(G322,Zusammenführung!$AB$7:$AD$118,3,0)</f>
        <v>14</v>
      </c>
    </row>
    <row r="323" spans="1:10" x14ac:dyDescent="0.25">
      <c r="A323" s="6" t="s">
        <v>2441</v>
      </c>
      <c r="B323" s="5" t="s">
        <v>1386</v>
      </c>
      <c r="C323" s="5" t="s">
        <v>1401</v>
      </c>
      <c r="D323" s="7">
        <v>50000</v>
      </c>
      <c r="E323" s="122">
        <f>VLOOKUP($D323,Zusammenführung!$S$7:$AD$118,4,0)</f>
        <v>50000</v>
      </c>
      <c r="F323" s="123">
        <f>VLOOKUP($D323,Zusammenführung!$S$7:$AD$118,7,0)</f>
        <v>50000</v>
      </c>
      <c r="G323" s="123">
        <f>VLOOKUP($D323,Zusammenführung!$S$7:$AD$118,10,0)</f>
        <v>50000</v>
      </c>
      <c r="H323" s="285">
        <f ca="1">VLOOKUP(E323,Zusammenführung!V$7:X$118,3,0)</f>
        <v>2</v>
      </c>
      <c r="I323" s="162">
        <f ca="1">VLOOKUP(F323,Zusammenführung!$Y$7:$AA$118,3,0)</f>
        <v>2</v>
      </c>
      <c r="J323" s="286">
        <f ca="1">VLOOKUP(G323,Zusammenführung!$AB$7:$AD$118,3,0)</f>
        <v>14</v>
      </c>
    </row>
    <row r="324" spans="1:10" x14ac:dyDescent="0.25">
      <c r="A324" s="6" t="s">
        <v>2442</v>
      </c>
      <c r="B324" s="5" t="s">
        <v>1373</v>
      </c>
      <c r="C324" s="5" t="s">
        <v>1401</v>
      </c>
      <c r="D324" s="7">
        <v>50000</v>
      </c>
      <c r="E324" s="122">
        <f>VLOOKUP($D324,Zusammenführung!$S$7:$AD$118,4,0)</f>
        <v>50000</v>
      </c>
      <c r="F324" s="123">
        <f>VLOOKUP($D324,Zusammenführung!$S$7:$AD$118,7,0)</f>
        <v>50000</v>
      </c>
      <c r="G324" s="123">
        <f>VLOOKUP($D324,Zusammenführung!$S$7:$AD$118,10,0)</f>
        <v>50000</v>
      </c>
      <c r="H324" s="285">
        <f ca="1">VLOOKUP(E324,Zusammenführung!V$7:X$118,3,0)</f>
        <v>2</v>
      </c>
      <c r="I324" s="162">
        <f ca="1">VLOOKUP(F324,Zusammenführung!$Y$7:$AA$118,3,0)</f>
        <v>2</v>
      </c>
      <c r="J324" s="286">
        <f ca="1">VLOOKUP(G324,Zusammenführung!$AB$7:$AD$118,3,0)</f>
        <v>14</v>
      </c>
    </row>
    <row r="325" spans="1:10" x14ac:dyDescent="0.25">
      <c r="A325" s="6" t="s">
        <v>2443</v>
      </c>
      <c r="B325" s="5" t="s">
        <v>1384</v>
      </c>
      <c r="C325" s="5" t="s">
        <v>1401</v>
      </c>
      <c r="D325" s="7">
        <v>50000</v>
      </c>
      <c r="E325" s="122">
        <f>VLOOKUP($D325,Zusammenführung!$S$7:$AD$118,4,0)</f>
        <v>50000</v>
      </c>
      <c r="F325" s="123">
        <f>VLOOKUP($D325,Zusammenführung!$S$7:$AD$118,7,0)</f>
        <v>50000</v>
      </c>
      <c r="G325" s="123">
        <f>VLOOKUP($D325,Zusammenführung!$S$7:$AD$118,10,0)</f>
        <v>50000</v>
      </c>
      <c r="H325" s="285">
        <f ca="1">VLOOKUP(E325,Zusammenführung!V$7:X$118,3,0)</f>
        <v>2</v>
      </c>
      <c r="I325" s="162">
        <f ca="1">VLOOKUP(F325,Zusammenführung!$Y$7:$AA$118,3,0)</f>
        <v>2</v>
      </c>
      <c r="J325" s="286">
        <f ca="1">VLOOKUP(G325,Zusammenführung!$AB$7:$AD$118,3,0)</f>
        <v>14</v>
      </c>
    </row>
    <row r="326" spans="1:10" x14ac:dyDescent="0.25">
      <c r="A326" s="6" t="s">
        <v>2444</v>
      </c>
      <c r="B326" s="5" t="s">
        <v>1390</v>
      </c>
      <c r="C326" s="5" t="s">
        <v>1401</v>
      </c>
      <c r="D326" s="7">
        <v>50000</v>
      </c>
      <c r="E326" s="122">
        <f>VLOOKUP($D326,Zusammenführung!$S$7:$AD$118,4,0)</f>
        <v>50000</v>
      </c>
      <c r="F326" s="123">
        <f>VLOOKUP($D326,Zusammenführung!$S$7:$AD$118,7,0)</f>
        <v>50000</v>
      </c>
      <c r="G326" s="123">
        <f>VLOOKUP($D326,Zusammenführung!$S$7:$AD$118,10,0)</f>
        <v>50000</v>
      </c>
      <c r="H326" s="285">
        <f ca="1">VLOOKUP(E326,Zusammenführung!V$7:X$118,3,0)</f>
        <v>2</v>
      </c>
      <c r="I326" s="162">
        <f ca="1">VLOOKUP(F326,Zusammenführung!$Y$7:$AA$118,3,0)</f>
        <v>2</v>
      </c>
      <c r="J326" s="286">
        <f ca="1">VLOOKUP(G326,Zusammenführung!$AB$7:$AD$118,3,0)</f>
        <v>14</v>
      </c>
    </row>
    <row r="327" spans="1:10" x14ac:dyDescent="0.25">
      <c r="A327" s="6" t="s">
        <v>2445</v>
      </c>
      <c r="B327" s="5" t="s">
        <v>1380</v>
      </c>
      <c r="C327" s="5" t="s">
        <v>1401</v>
      </c>
      <c r="D327" s="7">
        <v>50000</v>
      </c>
      <c r="E327" s="122">
        <f>VLOOKUP($D327,Zusammenführung!$S$7:$AD$118,4,0)</f>
        <v>50000</v>
      </c>
      <c r="F327" s="123">
        <f>VLOOKUP($D327,Zusammenführung!$S$7:$AD$118,7,0)</f>
        <v>50000</v>
      </c>
      <c r="G327" s="123">
        <f>VLOOKUP($D327,Zusammenführung!$S$7:$AD$118,10,0)</f>
        <v>50000</v>
      </c>
      <c r="H327" s="285">
        <f ca="1">VLOOKUP(E327,Zusammenführung!V$7:X$118,3,0)</f>
        <v>2</v>
      </c>
      <c r="I327" s="162">
        <f ca="1">VLOOKUP(F327,Zusammenführung!$Y$7:$AA$118,3,0)</f>
        <v>2</v>
      </c>
      <c r="J327" s="286">
        <f ca="1">VLOOKUP(G327,Zusammenführung!$AB$7:$AD$118,3,0)</f>
        <v>14</v>
      </c>
    </row>
    <row r="328" spans="1:10" x14ac:dyDescent="0.25">
      <c r="A328" s="6" t="s">
        <v>2446</v>
      </c>
      <c r="B328" s="5" t="s">
        <v>1382</v>
      </c>
      <c r="C328" s="5" t="s">
        <v>1401</v>
      </c>
      <c r="D328" s="7">
        <v>50000</v>
      </c>
      <c r="E328" s="122">
        <f>VLOOKUP($D328,Zusammenführung!$S$7:$AD$118,4,0)</f>
        <v>50000</v>
      </c>
      <c r="F328" s="123">
        <f>VLOOKUP($D328,Zusammenführung!$S$7:$AD$118,7,0)</f>
        <v>50000</v>
      </c>
      <c r="G328" s="123">
        <f>VLOOKUP($D328,Zusammenführung!$S$7:$AD$118,10,0)</f>
        <v>50000</v>
      </c>
      <c r="H328" s="285">
        <f ca="1">VLOOKUP(E328,Zusammenführung!V$7:X$118,3,0)</f>
        <v>2</v>
      </c>
      <c r="I328" s="162">
        <f ca="1">VLOOKUP(F328,Zusammenführung!$Y$7:$AA$118,3,0)</f>
        <v>2</v>
      </c>
      <c r="J328" s="286">
        <f ca="1">VLOOKUP(G328,Zusammenführung!$AB$7:$AD$118,3,0)</f>
        <v>14</v>
      </c>
    </row>
    <row r="329" spans="1:10" x14ac:dyDescent="0.25">
      <c r="A329" s="6" t="s">
        <v>2447</v>
      </c>
      <c r="B329" s="5" t="s">
        <v>1392</v>
      </c>
      <c r="C329" s="5" t="s">
        <v>1401</v>
      </c>
      <c r="D329" s="7">
        <v>50000</v>
      </c>
      <c r="E329" s="122">
        <f>VLOOKUP($D329,Zusammenführung!$S$7:$AD$118,4,0)</f>
        <v>50000</v>
      </c>
      <c r="F329" s="123">
        <f>VLOOKUP($D329,Zusammenführung!$S$7:$AD$118,7,0)</f>
        <v>50000</v>
      </c>
      <c r="G329" s="123">
        <f>VLOOKUP($D329,Zusammenführung!$S$7:$AD$118,10,0)</f>
        <v>50000</v>
      </c>
      <c r="H329" s="285">
        <f ca="1">VLOOKUP(E329,Zusammenführung!V$7:X$118,3,0)</f>
        <v>2</v>
      </c>
      <c r="I329" s="162">
        <f ca="1">VLOOKUP(F329,Zusammenführung!$Y$7:$AA$118,3,0)</f>
        <v>2</v>
      </c>
      <c r="J329" s="286">
        <f ca="1">VLOOKUP(G329,Zusammenführung!$AB$7:$AD$118,3,0)</f>
        <v>14</v>
      </c>
    </row>
    <row r="330" spans="1:10" x14ac:dyDescent="0.25">
      <c r="A330" s="6" t="s">
        <v>2448</v>
      </c>
      <c r="B330" s="5" t="s">
        <v>1387</v>
      </c>
      <c r="C330" s="5" t="s">
        <v>1401</v>
      </c>
      <c r="D330" s="7">
        <v>50000</v>
      </c>
      <c r="E330" s="122">
        <f>VLOOKUP($D330,Zusammenführung!$S$7:$AD$118,4,0)</f>
        <v>50000</v>
      </c>
      <c r="F330" s="123">
        <f>VLOOKUP($D330,Zusammenführung!$S$7:$AD$118,7,0)</f>
        <v>50000</v>
      </c>
      <c r="G330" s="123">
        <f>VLOOKUP($D330,Zusammenführung!$S$7:$AD$118,10,0)</f>
        <v>50000</v>
      </c>
      <c r="H330" s="285">
        <f ca="1">VLOOKUP(E330,Zusammenführung!V$7:X$118,3,0)</f>
        <v>2</v>
      </c>
      <c r="I330" s="162">
        <f ca="1">VLOOKUP(F330,Zusammenführung!$Y$7:$AA$118,3,0)</f>
        <v>2</v>
      </c>
      <c r="J330" s="286">
        <f ca="1">VLOOKUP(G330,Zusammenführung!$AB$7:$AD$118,3,0)</f>
        <v>14</v>
      </c>
    </row>
    <row r="331" spans="1:10" x14ac:dyDescent="0.25">
      <c r="A331" s="6" t="s">
        <v>2449</v>
      </c>
      <c r="B331" s="5" t="s">
        <v>1396</v>
      </c>
      <c r="C331" s="5" t="s">
        <v>1401</v>
      </c>
      <c r="D331" s="7">
        <v>25000</v>
      </c>
      <c r="E331" s="122">
        <f>VLOOKUP($D331,Zusammenführung!$S$7:$AD$118,4,0)</f>
        <v>25000</v>
      </c>
      <c r="F331" s="123">
        <f>VLOOKUP($D331,Zusammenführung!$S$7:$AD$118,7,0)</f>
        <v>25000</v>
      </c>
      <c r="G331" s="123">
        <f>VLOOKUP($D331,Zusammenführung!$S$7:$AD$118,10,0)</f>
        <v>25000</v>
      </c>
      <c r="H331" s="285">
        <f ca="1">VLOOKUP(E331,Zusammenführung!V$7:X$118,3,0)</f>
        <v>1</v>
      </c>
      <c r="I331" s="162">
        <f ca="1">VLOOKUP(F331,Zusammenführung!$Y$7:$AA$118,3,0)</f>
        <v>1</v>
      </c>
      <c r="J331" s="286">
        <f ca="1">VLOOKUP(G331,Zusammenführung!$AB$7:$AD$118,3,0)</f>
        <v>7</v>
      </c>
    </row>
    <row r="332" spans="1:10" x14ac:dyDescent="0.25">
      <c r="A332" s="6" t="s">
        <v>2450</v>
      </c>
      <c r="B332" s="5" t="s">
        <v>1400</v>
      </c>
      <c r="C332" s="5" t="s">
        <v>1401</v>
      </c>
      <c r="D332" s="7">
        <v>25000</v>
      </c>
      <c r="E332" s="122">
        <f>VLOOKUP($D332,Zusammenführung!$S$7:$AD$118,4,0)</f>
        <v>25000</v>
      </c>
      <c r="F332" s="123">
        <f>VLOOKUP($D332,Zusammenführung!$S$7:$AD$118,7,0)</f>
        <v>25000</v>
      </c>
      <c r="G332" s="123">
        <f>VLOOKUP($D332,Zusammenführung!$S$7:$AD$118,10,0)</f>
        <v>25000</v>
      </c>
      <c r="H332" s="285">
        <f ca="1">VLOOKUP(E332,Zusammenführung!V$7:X$118,3,0)</f>
        <v>1</v>
      </c>
      <c r="I332" s="162">
        <f ca="1">VLOOKUP(F332,Zusammenführung!$Y$7:$AA$118,3,0)</f>
        <v>1</v>
      </c>
      <c r="J332" s="286">
        <f ca="1">VLOOKUP(G332,Zusammenführung!$AB$7:$AD$118,3,0)</f>
        <v>7</v>
      </c>
    </row>
    <row r="333" spans="1:10" x14ac:dyDescent="0.25">
      <c r="A333" s="6" t="s">
        <v>2451</v>
      </c>
      <c r="B333" s="5" t="s">
        <v>1398</v>
      </c>
      <c r="C333" s="5" t="s">
        <v>1401</v>
      </c>
      <c r="D333" s="7">
        <v>25000</v>
      </c>
      <c r="E333" s="122">
        <f>VLOOKUP($D333,Zusammenführung!$S$7:$AD$118,4,0)</f>
        <v>25000</v>
      </c>
      <c r="F333" s="123">
        <f>VLOOKUP($D333,Zusammenführung!$S$7:$AD$118,7,0)</f>
        <v>25000</v>
      </c>
      <c r="G333" s="123">
        <f>VLOOKUP($D333,Zusammenführung!$S$7:$AD$118,10,0)</f>
        <v>25000</v>
      </c>
      <c r="H333" s="285">
        <f ca="1">VLOOKUP(E333,Zusammenführung!V$7:X$118,3,0)</f>
        <v>1</v>
      </c>
      <c r="I333" s="162">
        <f ca="1">VLOOKUP(F333,Zusammenführung!$Y$7:$AA$118,3,0)</f>
        <v>1</v>
      </c>
      <c r="J333" s="286">
        <f ca="1">VLOOKUP(G333,Zusammenführung!$AB$7:$AD$118,3,0)</f>
        <v>7</v>
      </c>
    </row>
    <row r="334" spans="1:10" x14ac:dyDescent="0.25">
      <c r="A334" s="6" t="s">
        <v>2452</v>
      </c>
      <c r="B334" s="5" t="s">
        <v>1395</v>
      </c>
      <c r="C334" s="5" t="s">
        <v>1401</v>
      </c>
      <c r="D334" s="7">
        <v>25000</v>
      </c>
      <c r="E334" s="122">
        <f>VLOOKUP($D334,Zusammenführung!$S$7:$AD$118,4,0)</f>
        <v>25000</v>
      </c>
      <c r="F334" s="123">
        <f>VLOOKUP($D334,Zusammenführung!$S$7:$AD$118,7,0)</f>
        <v>25000</v>
      </c>
      <c r="G334" s="123">
        <f>VLOOKUP($D334,Zusammenführung!$S$7:$AD$118,10,0)</f>
        <v>25000</v>
      </c>
      <c r="H334" s="285">
        <f ca="1">VLOOKUP(E334,Zusammenführung!V$7:X$118,3,0)</f>
        <v>1</v>
      </c>
      <c r="I334" s="162">
        <f ca="1">VLOOKUP(F334,Zusammenführung!$Y$7:$AA$118,3,0)</f>
        <v>1</v>
      </c>
      <c r="J334" s="286">
        <f ca="1">VLOOKUP(G334,Zusammenführung!$AB$7:$AD$118,3,0)</f>
        <v>7</v>
      </c>
    </row>
    <row r="335" spans="1:10" x14ac:dyDescent="0.25">
      <c r="A335" s="6" t="s">
        <v>2453</v>
      </c>
      <c r="B335" s="5" t="s">
        <v>1399</v>
      </c>
      <c r="C335" s="5" t="s">
        <v>1401</v>
      </c>
      <c r="D335" s="7">
        <v>25000</v>
      </c>
      <c r="E335" s="122">
        <f>VLOOKUP($D335,Zusammenführung!$S$7:$AD$118,4,0)</f>
        <v>25000</v>
      </c>
      <c r="F335" s="123">
        <f>VLOOKUP($D335,Zusammenführung!$S$7:$AD$118,7,0)</f>
        <v>25000</v>
      </c>
      <c r="G335" s="123">
        <f>VLOOKUP($D335,Zusammenführung!$S$7:$AD$118,10,0)</f>
        <v>25000</v>
      </c>
      <c r="H335" s="285">
        <f ca="1">VLOOKUP(E335,Zusammenführung!V$7:X$118,3,0)</f>
        <v>1</v>
      </c>
      <c r="I335" s="162">
        <f ca="1">VLOOKUP(F335,Zusammenführung!$Y$7:$AA$118,3,0)</f>
        <v>1</v>
      </c>
      <c r="J335" s="286">
        <f ca="1">VLOOKUP(G335,Zusammenführung!$AB$7:$AD$118,3,0)</f>
        <v>7</v>
      </c>
    </row>
    <row r="336" spans="1:10" x14ac:dyDescent="0.25">
      <c r="A336" s="6" t="s">
        <v>2454</v>
      </c>
      <c r="B336" s="5" t="s">
        <v>1397</v>
      </c>
      <c r="C336" s="5" t="s">
        <v>1401</v>
      </c>
      <c r="D336" s="7">
        <v>25000</v>
      </c>
      <c r="E336" s="122">
        <f>VLOOKUP($D336,Zusammenführung!$S$7:$AD$118,4,0)</f>
        <v>25000</v>
      </c>
      <c r="F336" s="123">
        <f>VLOOKUP($D336,Zusammenführung!$S$7:$AD$118,7,0)</f>
        <v>25000</v>
      </c>
      <c r="G336" s="123">
        <f>VLOOKUP($D336,Zusammenführung!$S$7:$AD$118,10,0)</f>
        <v>25000</v>
      </c>
      <c r="H336" s="285">
        <f ca="1">VLOOKUP(E336,Zusammenführung!V$7:X$118,3,0)</f>
        <v>1</v>
      </c>
      <c r="I336" s="162">
        <f ca="1">VLOOKUP(F336,Zusammenführung!$Y$7:$AA$118,3,0)</f>
        <v>1</v>
      </c>
      <c r="J336" s="286">
        <f ca="1">VLOOKUP(G336,Zusammenführung!$AB$7:$AD$118,3,0)</f>
        <v>7</v>
      </c>
    </row>
    <row r="337" spans="1:10" x14ac:dyDescent="0.25">
      <c r="A337" s="6" t="s">
        <v>2455</v>
      </c>
      <c r="B337" s="5" t="s">
        <v>1403</v>
      </c>
      <c r="C337" s="5" t="s">
        <v>1460</v>
      </c>
      <c r="D337" s="7">
        <v>175000</v>
      </c>
      <c r="E337" s="122">
        <f>VLOOKUP($D337,Zusammenführung!$S$7:$AD$118,4,0)</f>
        <v>200000</v>
      </c>
      <c r="F337" s="123">
        <f>VLOOKUP($D337,Zusammenführung!$S$7:$AD$118,7,0)</f>
        <v>150000</v>
      </c>
      <c r="G337" s="123">
        <f>VLOOKUP($D337,Zusammenführung!$S$7:$AD$118,10,0)</f>
        <v>172591.36212624583</v>
      </c>
      <c r="H337" s="285">
        <f ca="1">VLOOKUP(E337,Zusammenführung!V$7:X$118,3,0)</f>
        <v>4</v>
      </c>
      <c r="I337" s="162">
        <f ca="1">VLOOKUP(F337,Zusammenführung!$Y$7:$AA$118,3,0)</f>
        <v>4</v>
      </c>
      <c r="J337" s="286">
        <f ca="1">VLOOKUP(G337,Zusammenführung!$AB$7:$AD$118,3,0)</f>
        <v>26</v>
      </c>
    </row>
    <row r="338" spans="1:10" x14ac:dyDescent="0.25">
      <c r="A338" s="6" t="s">
        <v>2456</v>
      </c>
      <c r="B338" s="5" t="s">
        <v>1402</v>
      </c>
      <c r="C338" s="5" t="s">
        <v>1460</v>
      </c>
      <c r="D338" s="7">
        <v>175000</v>
      </c>
      <c r="E338" s="122">
        <f>VLOOKUP($D338,Zusammenführung!$S$7:$AD$118,4,0)</f>
        <v>200000</v>
      </c>
      <c r="F338" s="123">
        <f>VLOOKUP($D338,Zusammenführung!$S$7:$AD$118,7,0)</f>
        <v>150000</v>
      </c>
      <c r="G338" s="123">
        <f>VLOOKUP($D338,Zusammenführung!$S$7:$AD$118,10,0)</f>
        <v>172591.36212624583</v>
      </c>
      <c r="H338" s="285">
        <f ca="1">VLOOKUP(E338,Zusammenführung!V$7:X$118,3,0)</f>
        <v>4</v>
      </c>
      <c r="I338" s="162">
        <f ca="1">VLOOKUP(F338,Zusammenführung!$Y$7:$AA$118,3,0)</f>
        <v>4</v>
      </c>
      <c r="J338" s="286">
        <f ca="1">VLOOKUP(G338,Zusammenführung!$AB$7:$AD$118,3,0)</f>
        <v>26</v>
      </c>
    </row>
    <row r="339" spans="1:10" x14ac:dyDescent="0.25">
      <c r="A339" s="6" t="s">
        <v>2457</v>
      </c>
      <c r="B339" s="5" t="s">
        <v>1404</v>
      </c>
      <c r="C339" s="5" t="s">
        <v>1460</v>
      </c>
      <c r="D339" s="7">
        <v>150000</v>
      </c>
      <c r="E339" s="122">
        <f>VLOOKUP($D339,Zusammenführung!$S$7:$AD$118,4,0)</f>
        <v>100000</v>
      </c>
      <c r="F339" s="123">
        <f>VLOOKUP($D339,Zusammenführung!$S$7:$AD$118,7,0)</f>
        <v>150000</v>
      </c>
      <c r="G339" s="123">
        <f>VLOOKUP($D339,Zusammenführung!$S$7:$AD$118,10,0)</f>
        <v>147176.07973421927</v>
      </c>
      <c r="H339" s="285">
        <f ca="1">VLOOKUP(E339,Zusammenführung!V$7:X$118,3,0)</f>
        <v>3</v>
      </c>
      <c r="I339" s="162">
        <f ca="1">VLOOKUP(F339,Zusammenführung!$Y$7:$AA$118,3,0)</f>
        <v>4</v>
      </c>
      <c r="J339" s="286">
        <f ca="1">VLOOKUP(G339,Zusammenführung!$AB$7:$AD$118,3,0)</f>
        <v>24</v>
      </c>
    </row>
    <row r="340" spans="1:10" x14ac:dyDescent="0.25">
      <c r="A340" s="6" t="s">
        <v>2458</v>
      </c>
      <c r="B340" s="5" t="s">
        <v>1405</v>
      </c>
      <c r="C340" s="5" t="s">
        <v>1460</v>
      </c>
      <c r="D340" s="7">
        <v>150000</v>
      </c>
      <c r="E340" s="122">
        <f>VLOOKUP($D340,Zusammenführung!$S$7:$AD$118,4,0)</f>
        <v>100000</v>
      </c>
      <c r="F340" s="123">
        <f>VLOOKUP($D340,Zusammenführung!$S$7:$AD$118,7,0)</f>
        <v>150000</v>
      </c>
      <c r="G340" s="123">
        <f>VLOOKUP($D340,Zusammenführung!$S$7:$AD$118,10,0)</f>
        <v>147176.07973421927</v>
      </c>
      <c r="H340" s="285">
        <f ca="1">VLOOKUP(E340,Zusammenführung!V$7:X$118,3,0)</f>
        <v>3</v>
      </c>
      <c r="I340" s="162">
        <f ca="1">VLOOKUP(F340,Zusammenführung!$Y$7:$AA$118,3,0)</f>
        <v>4</v>
      </c>
      <c r="J340" s="286">
        <f ca="1">VLOOKUP(G340,Zusammenführung!$AB$7:$AD$118,3,0)</f>
        <v>24</v>
      </c>
    </row>
    <row r="341" spans="1:10" x14ac:dyDescent="0.25">
      <c r="A341" s="6" t="s">
        <v>2459</v>
      </c>
      <c r="B341" s="5" t="s">
        <v>1406</v>
      </c>
      <c r="C341" s="5" t="s">
        <v>1460</v>
      </c>
      <c r="D341" s="7">
        <v>150000</v>
      </c>
      <c r="E341" s="122">
        <f>VLOOKUP($D341,Zusammenführung!$S$7:$AD$118,4,0)</f>
        <v>100000</v>
      </c>
      <c r="F341" s="123">
        <f>VLOOKUP($D341,Zusammenführung!$S$7:$AD$118,7,0)</f>
        <v>150000</v>
      </c>
      <c r="G341" s="123">
        <f>VLOOKUP($D341,Zusammenführung!$S$7:$AD$118,10,0)</f>
        <v>147176.07973421927</v>
      </c>
      <c r="H341" s="285">
        <f ca="1">VLOOKUP(E341,Zusammenführung!V$7:X$118,3,0)</f>
        <v>3</v>
      </c>
      <c r="I341" s="162">
        <f ca="1">VLOOKUP(F341,Zusammenführung!$Y$7:$AA$118,3,0)</f>
        <v>4</v>
      </c>
      <c r="J341" s="286">
        <f ca="1">VLOOKUP(G341,Zusammenführung!$AB$7:$AD$118,3,0)</f>
        <v>24</v>
      </c>
    </row>
    <row r="342" spans="1:10" x14ac:dyDescent="0.25">
      <c r="A342" s="6" t="s">
        <v>2460</v>
      </c>
      <c r="B342" s="5" t="s">
        <v>1410</v>
      </c>
      <c r="C342" s="5" t="s">
        <v>1460</v>
      </c>
      <c r="D342" s="7">
        <v>125000</v>
      </c>
      <c r="E342" s="122">
        <f>VLOOKUP($D342,Zusammenführung!$S$7:$AD$118,4,0)</f>
        <v>100000</v>
      </c>
      <c r="F342" s="123">
        <f>VLOOKUP($D342,Zusammenführung!$S$7:$AD$118,7,0)</f>
        <v>100000</v>
      </c>
      <c r="G342" s="123">
        <f>VLOOKUP($D342,Zusammenführung!$S$7:$AD$118,10,0)</f>
        <v>123754.15282392029</v>
      </c>
      <c r="H342" s="285">
        <f ca="1">VLOOKUP(E342,Zusammenführung!V$7:X$118,3,0)</f>
        <v>3</v>
      </c>
      <c r="I342" s="162">
        <f ca="1">VLOOKUP(F342,Zusammenführung!$Y$7:$AA$118,3,0)</f>
        <v>3</v>
      </c>
      <c r="J342" s="286">
        <f ca="1">VLOOKUP(G342,Zusammenführung!$AB$7:$AD$118,3,0)</f>
        <v>22</v>
      </c>
    </row>
    <row r="343" spans="1:10" x14ac:dyDescent="0.25">
      <c r="A343" s="6" t="s">
        <v>2461</v>
      </c>
      <c r="B343" s="5" t="s">
        <v>1415</v>
      </c>
      <c r="C343" s="5" t="s">
        <v>1460</v>
      </c>
      <c r="D343" s="7">
        <v>125000</v>
      </c>
      <c r="E343" s="122">
        <f>VLOOKUP($D343,Zusammenführung!$S$7:$AD$118,4,0)</f>
        <v>100000</v>
      </c>
      <c r="F343" s="123">
        <f>VLOOKUP($D343,Zusammenführung!$S$7:$AD$118,7,0)</f>
        <v>100000</v>
      </c>
      <c r="G343" s="123">
        <f>VLOOKUP($D343,Zusammenführung!$S$7:$AD$118,10,0)</f>
        <v>123754.15282392029</v>
      </c>
      <c r="H343" s="285">
        <f ca="1">VLOOKUP(E343,Zusammenführung!V$7:X$118,3,0)</f>
        <v>3</v>
      </c>
      <c r="I343" s="162">
        <f ca="1">VLOOKUP(F343,Zusammenführung!$Y$7:$AA$118,3,0)</f>
        <v>3</v>
      </c>
      <c r="J343" s="286">
        <f ca="1">VLOOKUP(G343,Zusammenführung!$AB$7:$AD$118,3,0)</f>
        <v>22</v>
      </c>
    </row>
    <row r="344" spans="1:10" x14ac:dyDescent="0.25">
      <c r="A344" s="6" t="s">
        <v>2462</v>
      </c>
      <c r="B344" s="5" t="s">
        <v>1411</v>
      </c>
      <c r="C344" s="5" t="s">
        <v>1460</v>
      </c>
      <c r="D344" s="7">
        <v>125000</v>
      </c>
      <c r="E344" s="122">
        <f>VLOOKUP($D344,Zusammenführung!$S$7:$AD$118,4,0)</f>
        <v>100000</v>
      </c>
      <c r="F344" s="123">
        <f>VLOOKUP($D344,Zusammenführung!$S$7:$AD$118,7,0)</f>
        <v>100000</v>
      </c>
      <c r="G344" s="123">
        <f>VLOOKUP($D344,Zusammenführung!$S$7:$AD$118,10,0)</f>
        <v>123754.15282392029</v>
      </c>
      <c r="H344" s="285">
        <f ca="1">VLOOKUP(E344,Zusammenführung!V$7:X$118,3,0)</f>
        <v>3</v>
      </c>
      <c r="I344" s="162">
        <f ca="1">VLOOKUP(F344,Zusammenführung!$Y$7:$AA$118,3,0)</f>
        <v>3</v>
      </c>
      <c r="J344" s="286">
        <f ca="1">VLOOKUP(G344,Zusammenführung!$AB$7:$AD$118,3,0)</f>
        <v>22</v>
      </c>
    </row>
    <row r="345" spans="1:10" x14ac:dyDescent="0.25">
      <c r="A345" s="6" t="s">
        <v>2463</v>
      </c>
      <c r="B345" s="5" t="s">
        <v>1414</v>
      </c>
      <c r="C345" s="5" t="s">
        <v>1460</v>
      </c>
      <c r="D345" s="7">
        <v>125000</v>
      </c>
      <c r="E345" s="122">
        <f>VLOOKUP($D345,Zusammenführung!$S$7:$AD$118,4,0)</f>
        <v>100000</v>
      </c>
      <c r="F345" s="123">
        <f>VLOOKUP($D345,Zusammenführung!$S$7:$AD$118,7,0)</f>
        <v>100000</v>
      </c>
      <c r="G345" s="123">
        <f>VLOOKUP($D345,Zusammenführung!$S$7:$AD$118,10,0)</f>
        <v>123754.15282392029</v>
      </c>
      <c r="H345" s="285">
        <f ca="1">VLOOKUP(E345,Zusammenführung!V$7:X$118,3,0)</f>
        <v>3</v>
      </c>
      <c r="I345" s="162">
        <f ca="1">VLOOKUP(F345,Zusammenführung!$Y$7:$AA$118,3,0)</f>
        <v>3</v>
      </c>
      <c r="J345" s="286">
        <f ca="1">VLOOKUP(G345,Zusammenführung!$AB$7:$AD$118,3,0)</f>
        <v>22</v>
      </c>
    </row>
    <row r="346" spans="1:10" x14ac:dyDescent="0.25">
      <c r="A346" s="6" t="s">
        <v>2464</v>
      </c>
      <c r="B346" s="5" t="s">
        <v>1408</v>
      </c>
      <c r="C346" s="5" t="s">
        <v>1460</v>
      </c>
      <c r="D346" s="7">
        <v>125000</v>
      </c>
      <c r="E346" s="122">
        <f>VLOOKUP($D346,Zusammenführung!$S$7:$AD$118,4,0)</f>
        <v>100000</v>
      </c>
      <c r="F346" s="123">
        <f>VLOOKUP($D346,Zusammenführung!$S$7:$AD$118,7,0)</f>
        <v>100000</v>
      </c>
      <c r="G346" s="123">
        <f>VLOOKUP($D346,Zusammenführung!$S$7:$AD$118,10,0)</f>
        <v>123754.15282392029</v>
      </c>
      <c r="H346" s="285">
        <f ca="1">VLOOKUP(E346,Zusammenführung!V$7:X$118,3,0)</f>
        <v>3</v>
      </c>
      <c r="I346" s="162">
        <f ca="1">VLOOKUP(F346,Zusammenführung!$Y$7:$AA$118,3,0)</f>
        <v>3</v>
      </c>
      <c r="J346" s="286">
        <f ca="1">VLOOKUP(G346,Zusammenführung!$AB$7:$AD$118,3,0)</f>
        <v>22</v>
      </c>
    </row>
    <row r="347" spans="1:10" x14ac:dyDescent="0.25">
      <c r="A347" s="6" t="s">
        <v>2465</v>
      </c>
      <c r="B347" s="5" t="s">
        <v>1407</v>
      </c>
      <c r="C347" s="5" t="s">
        <v>1460</v>
      </c>
      <c r="D347" s="7">
        <v>125000</v>
      </c>
      <c r="E347" s="122">
        <f>VLOOKUP($D347,Zusammenführung!$S$7:$AD$118,4,0)</f>
        <v>100000</v>
      </c>
      <c r="F347" s="123">
        <f>VLOOKUP($D347,Zusammenführung!$S$7:$AD$118,7,0)</f>
        <v>100000</v>
      </c>
      <c r="G347" s="123">
        <f>VLOOKUP($D347,Zusammenführung!$S$7:$AD$118,10,0)</f>
        <v>123754.15282392029</v>
      </c>
      <c r="H347" s="285">
        <f ca="1">VLOOKUP(E347,Zusammenführung!V$7:X$118,3,0)</f>
        <v>3</v>
      </c>
      <c r="I347" s="162">
        <f ca="1">VLOOKUP(F347,Zusammenführung!$Y$7:$AA$118,3,0)</f>
        <v>3</v>
      </c>
      <c r="J347" s="286">
        <f ca="1">VLOOKUP(G347,Zusammenführung!$AB$7:$AD$118,3,0)</f>
        <v>22</v>
      </c>
    </row>
    <row r="348" spans="1:10" x14ac:dyDescent="0.25">
      <c r="A348" s="6" t="s">
        <v>2466</v>
      </c>
      <c r="B348" s="5" t="s">
        <v>1409</v>
      </c>
      <c r="C348" s="5" t="s">
        <v>1460</v>
      </c>
      <c r="D348" s="7">
        <v>125000</v>
      </c>
      <c r="E348" s="122">
        <f>VLOOKUP($D348,Zusammenführung!$S$7:$AD$118,4,0)</f>
        <v>100000</v>
      </c>
      <c r="F348" s="123">
        <f>VLOOKUP($D348,Zusammenführung!$S$7:$AD$118,7,0)</f>
        <v>100000</v>
      </c>
      <c r="G348" s="123">
        <f>VLOOKUP($D348,Zusammenführung!$S$7:$AD$118,10,0)</f>
        <v>123754.15282392029</v>
      </c>
      <c r="H348" s="285">
        <f ca="1">VLOOKUP(E348,Zusammenführung!V$7:X$118,3,0)</f>
        <v>3</v>
      </c>
      <c r="I348" s="162">
        <f ca="1">VLOOKUP(F348,Zusammenführung!$Y$7:$AA$118,3,0)</f>
        <v>3</v>
      </c>
      <c r="J348" s="286">
        <f ca="1">VLOOKUP(G348,Zusammenführung!$AB$7:$AD$118,3,0)</f>
        <v>22</v>
      </c>
    </row>
    <row r="349" spans="1:10" x14ac:dyDescent="0.25">
      <c r="A349" s="6" t="s">
        <v>2467</v>
      </c>
      <c r="B349" s="5" t="s">
        <v>1412</v>
      </c>
      <c r="C349" s="5" t="s">
        <v>1460</v>
      </c>
      <c r="D349" s="7">
        <v>125000</v>
      </c>
      <c r="E349" s="122">
        <f>VLOOKUP($D349,Zusammenführung!$S$7:$AD$118,4,0)</f>
        <v>100000</v>
      </c>
      <c r="F349" s="123">
        <f>VLOOKUP($D349,Zusammenführung!$S$7:$AD$118,7,0)</f>
        <v>100000</v>
      </c>
      <c r="G349" s="123">
        <f>VLOOKUP($D349,Zusammenführung!$S$7:$AD$118,10,0)</f>
        <v>123754.15282392029</v>
      </c>
      <c r="H349" s="285">
        <f ca="1">VLOOKUP(E349,Zusammenführung!V$7:X$118,3,0)</f>
        <v>3</v>
      </c>
      <c r="I349" s="162">
        <f ca="1">VLOOKUP(F349,Zusammenführung!$Y$7:$AA$118,3,0)</f>
        <v>3</v>
      </c>
      <c r="J349" s="286">
        <f ca="1">VLOOKUP(G349,Zusammenführung!$AB$7:$AD$118,3,0)</f>
        <v>22</v>
      </c>
    </row>
    <row r="350" spans="1:10" x14ac:dyDescent="0.25">
      <c r="A350" s="6" t="s">
        <v>2468</v>
      </c>
      <c r="B350" s="5" t="s">
        <v>1413</v>
      </c>
      <c r="C350" s="5" t="s">
        <v>1460</v>
      </c>
      <c r="D350" s="7">
        <v>125000</v>
      </c>
      <c r="E350" s="122">
        <f>VLOOKUP($D350,Zusammenführung!$S$7:$AD$118,4,0)</f>
        <v>100000</v>
      </c>
      <c r="F350" s="123">
        <f>VLOOKUP($D350,Zusammenführung!$S$7:$AD$118,7,0)</f>
        <v>100000</v>
      </c>
      <c r="G350" s="123">
        <f>VLOOKUP($D350,Zusammenführung!$S$7:$AD$118,10,0)</f>
        <v>123754.15282392029</v>
      </c>
      <c r="H350" s="285">
        <f ca="1">VLOOKUP(E350,Zusammenführung!V$7:X$118,3,0)</f>
        <v>3</v>
      </c>
      <c r="I350" s="162">
        <f ca="1">VLOOKUP(F350,Zusammenführung!$Y$7:$AA$118,3,0)</f>
        <v>3</v>
      </c>
      <c r="J350" s="286">
        <f ca="1">VLOOKUP(G350,Zusammenführung!$AB$7:$AD$118,3,0)</f>
        <v>22</v>
      </c>
    </row>
    <row r="351" spans="1:10" x14ac:dyDescent="0.25">
      <c r="A351" s="6" t="s">
        <v>2469</v>
      </c>
      <c r="B351" s="5" t="s">
        <v>1416</v>
      </c>
      <c r="C351" s="5" t="s">
        <v>1460</v>
      </c>
      <c r="D351" s="7">
        <v>100000</v>
      </c>
      <c r="E351" s="122">
        <f>VLOOKUP($D351,Zusammenführung!$S$7:$AD$118,4,0)</f>
        <v>100000</v>
      </c>
      <c r="F351" s="123">
        <f>VLOOKUP($D351,Zusammenführung!$S$7:$AD$118,7,0)</f>
        <v>100000</v>
      </c>
      <c r="G351" s="123">
        <f>VLOOKUP($D351,Zusammenführung!$S$7:$AD$118,10,0)</f>
        <v>102325.58139534885</v>
      </c>
      <c r="H351" s="285">
        <f ca="1">VLOOKUP(E351,Zusammenführung!V$7:X$118,3,0)</f>
        <v>3</v>
      </c>
      <c r="I351" s="162">
        <f ca="1">VLOOKUP(F351,Zusammenführung!$Y$7:$AA$118,3,0)</f>
        <v>3</v>
      </c>
      <c r="J351" s="286">
        <f ca="1">VLOOKUP(G351,Zusammenführung!$AB$7:$AD$118,3,0)</f>
        <v>20</v>
      </c>
    </row>
    <row r="352" spans="1:10" x14ac:dyDescent="0.25">
      <c r="A352" s="6" t="s">
        <v>2470</v>
      </c>
      <c r="B352" s="5" t="s">
        <v>1422</v>
      </c>
      <c r="C352" s="5" t="s">
        <v>1460</v>
      </c>
      <c r="D352" s="7">
        <v>100000</v>
      </c>
      <c r="E352" s="122">
        <f>VLOOKUP($D352,Zusammenführung!$S$7:$AD$118,4,0)</f>
        <v>100000</v>
      </c>
      <c r="F352" s="123">
        <f>VLOOKUP($D352,Zusammenführung!$S$7:$AD$118,7,0)</f>
        <v>100000</v>
      </c>
      <c r="G352" s="123">
        <f>VLOOKUP($D352,Zusammenführung!$S$7:$AD$118,10,0)</f>
        <v>102325.58139534885</v>
      </c>
      <c r="H352" s="285">
        <f ca="1">VLOOKUP(E352,Zusammenführung!V$7:X$118,3,0)</f>
        <v>3</v>
      </c>
      <c r="I352" s="162">
        <f ca="1">VLOOKUP(F352,Zusammenführung!$Y$7:$AA$118,3,0)</f>
        <v>3</v>
      </c>
      <c r="J352" s="286">
        <f ca="1">VLOOKUP(G352,Zusammenführung!$AB$7:$AD$118,3,0)</f>
        <v>20</v>
      </c>
    </row>
    <row r="353" spans="1:10" x14ac:dyDescent="0.25">
      <c r="A353" s="6" t="s">
        <v>2471</v>
      </c>
      <c r="B353" s="5" t="s">
        <v>1419</v>
      </c>
      <c r="C353" s="5" t="s">
        <v>1460</v>
      </c>
      <c r="D353" s="7">
        <v>100000</v>
      </c>
      <c r="E353" s="122">
        <f>VLOOKUP($D353,Zusammenführung!$S$7:$AD$118,4,0)</f>
        <v>100000</v>
      </c>
      <c r="F353" s="123">
        <f>VLOOKUP($D353,Zusammenführung!$S$7:$AD$118,7,0)</f>
        <v>100000</v>
      </c>
      <c r="G353" s="123">
        <f>VLOOKUP($D353,Zusammenführung!$S$7:$AD$118,10,0)</f>
        <v>102325.58139534885</v>
      </c>
      <c r="H353" s="285">
        <f ca="1">VLOOKUP(E353,Zusammenführung!V$7:X$118,3,0)</f>
        <v>3</v>
      </c>
      <c r="I353" s="162">
        <f ca="1">VLOOKUP(F353,Zusammenführung!$Y$7:$AA$118,3,0)</f>
        <v>3</v>
      </c>
      <c r="J353" s="286">
        <f ca="1">VLOOKUP(G353,Zusammenführung!$AB$7:$AD$118,3,0)</f>
        <v>20</v>
      </c>
    </row>
    <row r="354" spans="1:10" x14ac:dyDescent="0.25">
      <c r="A354" s="6" t="s">
        <v>2472</v>
      </c>
      <c r="B354" s="5" t="s">
        <v>1423</v>
      </c>
      <c r="C354" s="5" t="s">
        <v>1460</v>
      </c>
      <c r="D354" s="7">
        <v>100000</v>
      </c>
      <c r="E354" s="122">
        <f>VLOOKUP($D354,Zusammenführung!$S$7:$AD$118,4,0)</f>
        <v>100000</v>
      </c>
      <c r="F354" s="123">
        <f>VLOOKUP($D354,Zusammenführung!$S$7:$AD$118,7,0)</f>
        <v>100000</v>
      </c>
      <c r="G354" s="123">
        <f>VLOOKUP($D354,Zusammenführung!$S$7:$AD$118,10,0)</f>
        <v>102325.58139534885</v>
      </c>
      <c r="H354" s="285">
        <f ca="1">VLOOKUP(E354,Zusammenführung!V$7:X$118,3,0)</f>
        <v>3</v>
      </c>
      <c r="I354" s="162">
        <f ca="1">VLOOKUP(F354,Zusammenführung!$Y$7:$AA$118,3,0)</f>
        <v>3</v>
      </c>
      <c r="J354" s="286">
        <f ca="1">VLOOKUP(G354,Zusammenführung!$AB$7:$AD$118,3,0)</f>
        <v>20</v>
      </c>
    </row>
    <row r="355" spans="1:10" x14ac:dyDescent="0.25">
      <c r="A355" s="6" t="s">
        <v>2473</v>
      </c>
      <c r="B355" s="5" t="s">
        <v>1418</v>
      </c>
      <c r="C355" s="5" t="s">
        <v>1460</v>
      </c>
      <c r="D355" s="7">
        <v>100000</v>
      </c>
      <c r="E355" s="122">
        <f>VLOOKUP($D355,Zusammenführung!$S$7:$AD$118,4,0)</f>
        <v>100000</v>
      </c>
      <c r="F355" s="123">
        <f>VLOOKUP($D355,Zusammenführung!$S$7:$AD$118,7,0)</f>
        <v>100000</v>
      </c>
      <c r="G355" s="123">
        <f>VLOOKUP($D355,Zusammenführung!$S$7:$AD$118,10,0)</f>
        <v>102325.58139534885</v>
      </c>
      <c r="H355" s="285">
        <f ca="1">VLOOKUP(E355,Zusammenführung!V$7:X$118,3,0)</f>
        <v>3</v>
      </c>
      <c r="I355" s="162">
        <f ca="1">VLOOKUP(F355,Zusammenführung!$Y$7:$AA$118,3,0)</f>
        <v>3</v>
      </c>
      <c r="J355" s="286">
        <f ca="1">VLOOKUP(G355,Zusammenführung!$AB$7:$AD$118,3,0)</f>
        <v>20</v>
      </c>
    </row>
    <row r="356" spans="1:10" x14ac:dyDescent="0.25">
      <c r="A356" s="6" t="s">
        <v>2474</v>
      </c>
      <c r="B356" s="5" t="s">
        <v>1420</v>
      </c>
      <c r="C356" s="5" t="s">
        <v>1460</v>
      </c>
      <c r="D356" s="7">
        <v>100000</v>
      </c>
      <c r="E356" s="122">
        <f>VLOOKUP($D356,Zusammenführung!$S$7:$AD$118,4,0)</f>
        <v>100000</v>
      </c>
      <c r="F356" s="123">
        <f>VLOOKUP($D356,Zusammenführung!$S$7:$AD$118,7,0)</f>
        <v>100000</v>
      </c>
      <c r="G356" s="123">
        <f>VLOOKUP($D356,Zusammenführung!$S$7:$AD$118,10,0)</f>
        <v>102325.58139534885</v>
      </c>
      <c r="H356" s="285">
        <f ca="1">VLOOKUP(E356,Zusammenführung!V$7:X$118,3,0)</f>
        <v>3</v>
      </c>
      <c r="I356" s="162">
        <f ca="1">VLOOKUP(F356,Zusammenführung!$Y$7:$AA$118,3,0)</f>
        <v>3</v>
      </c>
      <c r="J356" s="286">
        <f ca="1">VLOOKUP(G356,Zusammenführung!$AB$7:$AD$118,3,0)</f>
        <v>20</v>
      </c>
    </row>
    <row r="357" spans="1:10" x14ac:dyDescent="0.25">
      <c r="A357" s="6" t="s">
        <v>2475</v>
      </c>
      <c r="B357" s="5" t="s">
        <v>1417</v>
      </c>
      <c r="C357" s="5" t="s">
        <v>1460</v>
      </c>
      <c r="D357" s="7">
        <v>100000</v>
      </c>
      <c r="E357" s="122">
        <f>VLOOKUP($D357,Zusammenführung!$S$7:$AD$118,4,0)</f>
        <v>100000</v>
      </c>
      <c r="F357" s="123">
        <f>VLOOKUP($D357,Zusammenführung!$S$7:$AD$118,7,0)</f>
        <v>100000</v>
      </c>
      <c r="G357" s="123">
        <f>VLOOKUP($D357,Zusammenführung!$S$7:$AD$118,10,0)</f>
        <v>102325.58139534885</v>
      </c>
      <c r="H357" s="285">
        <f ca="1">VLOOKUP(E357,Zusammenführung!V$7:X$118,3,0)</f>
        <v>3</v>
      </c>
      <c r="I357" s="162">
        <f ca="1">VLOOKUP(F357,Zusammenführung!$Y$7:$AA$118,3,0)</f>
        <v>3</v>
      </c>
      <c r="J357" s="286">
        <f ca="1">VLOOKUP(G357,Zusammenführung!$AB$7:$AD$118,3,0)</f>
        <v>20</v>
      </c>
    </row>
    <row r="358" spans="1:10" x14ac:dyDescent="0.25">
      <c r="A358" s="6" t="s">
        <v>2476</v>
      </c>
      <c r="B358" s="5" t="s">
        <v>1421</v>
      </c>
      <c r="C358" s="5" t="s">
        <v>1460</v>
      </c>
      <c r="D358" s="7">
        <v>100000</v>
      </c>
      <c r="E358" s="122">
        <f>VLOOKUP($D358,Zusammenführung!$S$7:$AD$118,4,0)</f>
        <v>100000</v>
      </c>
      <c r="F358" s="123">
        <f>VLOOKUP($D358,Zusammenführung!$S$7:$AD$118,7,0)</f>
        <v>100000</v>
      </c>
      <c r="G358" s="123">
        <f>VLOOKUP($D358,Zusammenführung!$S$7:$AD$118,10,0)</f>
        <v>102325.58139534885</v>
      </c>
      <c r="H358" s="285">
        <f ca="1">VLOOKUP(E358,Zusammenführung!V$7:X$118,3,0)</f>
        <v>3</v>
      </c>
      <c r="I358" s="162">
        <f ca="1">VLOOKUP(F358,Zusammenführung!$Y$7:$AA$118,3,0)</f>
        <v>3</v>
      </c>
      <c r="J358" s="286">
        <f ca="1">VLOOKUP(G358,Zusammenführung!$AB$7:$AD$118,3,0)</f>
        <v>20</v>
      </c>
    </row>
    <row r="359" spans="1:10" x14ac:dyDescent="0.25">
      <c r="A359" s="6" t="s">
        <v>2477</v>
      </c>
      <c r="B359" s="5" t="s">
        <v>1441</v>
      </c>
      <c r="C359" s="5" t="s">
        <v>1460</v>
      </c>
      <c r="D359" s="7">
        <v>75000</v>
      </c>
      <c r="E359" s="122">
        <f>VLOOKUP($D359,Zusammenführung!$S$7:$AD$118,4,0)</f>
        <v>50000</v>
      </c>
      <c r="F359" s="123">
        <f>VLOOKUP($D359,Zusammenführung!$S$7:$AD$118,7,0)</f>
        <v>50000</v>
      </c>
      <c r="G359" s="123">
        <f>VLOOKUP($D359,Zusammenführung!$S$7:$AD$118,10,0)</f>
        <v>73920.265780730901</v>
      </c>
      <c r="H359" s="285">
        <f ca="1">VLOOKUP(E359,Zusammenführung!V$7:X$118,3,0)</f>
        <v>2</v>
      </c>
      <c r="I359" s="162">
        <f ca="1">VLOOKUP(F359,Zusammenführung!$Y$7:$AA$118,3,0)</f>
        <v>2</v>
      </c>
      <c r="J359" s="286">
        <f ca="1">VLOOKUP(G359,Zusammenführung!$AB$7:$AD$118,3,0)</f>
        <v>17</v>
      </c>
    </row>
    <row r="360" spans="1:10" x14ac:dyDescent="0.25">
      <c r="A360" s="6" t="s">
        <v>2478</v>
      </c>
      <c r="B360" s="5" t="s">
        <v>1428</v>
      </c>
      <c r="C360" s="5" t="s">
        <v>1460</v>
      </c>
      <c r="D360" s="7">
        <v>75000</v>
      </c>
      <c r="E360" s="122">
        <f>VLOOKUP($D360,Zusammenführung!$S$7:$AD$118,4,0)</f>
        <v>50000</v>
      </c>
      <c r="F360" s="123">
        <f>VLOOKUP($D360,Zusammenführung!$S$7:$AD$118,7,0)</f>
        <v>50000</v>
      </c>
      <c r="G360" s="123">
        <f>VLOOKUP($D360,Zusammenführung!$S$7:$AD$118,10,0)</f>
        <v>73920.265780730901</v>
      </c>
      <c r="H360" s="285">
        <f ca="1">VLOOKUP(E360,Zusammenführung!V$7:X$118,3,0)</f>
        <v>2</v>
      </c>
      <c r="I360" s="162">
        <f ca="1">VLOOKUP(F360,Zusammenführung!$Y$7:$AA$118,3,0)</f>
        <v>2</v>
      </c>
      <c r="J360" s="286">
        <f ca="1">VLOOKUP(G360,Zusammenführung!$AB$7:$AD$118,3,0)</f>
        <v>17</v>
      </c>
    </row>
    <row r="361" spans="1:10" x14ac:dyDescent="0.25">
      <c r="A361" s="6" t="s">
        <v>2479</v>
      </c>
      <c r="B361" s="5" t="s">
        <v>1424</v>
      </c>
      <c r="C361" s="5" t="s">
        <v>1460</v>
      </c>
      <c r="D361" s="7">
        <v>75000</v>
      </c>
      <c r="E361" s="122">
        <f>VLOOKUP($D361,Zusammenführung!$S$7:$AD$118,4,0)</f>
        <v>50000</v>
      </c>
      <c r="F361" s="123">
        <f>VLOOKUP($D361,Zusammenführung!$S$7:$AD$118,7,0)</f>
        <v>50000</v>
      </c>
      <c r="G361" s="123">
        <f>VLOOKUP($D361,Zusammenführung!$S$7:$AD$118,10,0)</f>
        <v>73920.265780730901</v>
      </c>
      <c r="H361" s="285">
        <f ca="1">VLOOKUP(E361,Zusammenführung!V$7:X$118,3,0)</f>
        <v>2</v>
      </c>
      <c r="I361" s="162">
        <f ca="1">VLOOKUP(F361,Zusammenführung!$Y$7:$AA$118,3,0)</f>
        <v>2</v>
      </c>
      <c r="J361" s="286">
        <f ca="1">VLOOKUP(G361,Zusammenführung!$AB$7:$AD$118,3,0)</f>
        <v>17</v>
      </c>
    </row>
    <row r="362" spans="1:10" x14ac:dyDescent="0.25">
      <c r="A362" s="6" t="s">
        <v>2480</v>
      </c>
      <c r="B362" s="5" t="s">
        <v>1438</v>
      </c>
      <c r="C362" s="5" t="s">
        <v>1460</v>
      </c>
      <c r="D362" s="7">
        <v>75000</v>
      </c>
      <c r="E362" s="122">
        <f>VLOOKUP($D362,Zusammenführung!$S$7:$AD$118,4,0)</f>
        <v>50000</v>
      </c>
      <c r="F362" s="123">
        <f>VLOOKUP($D362,Zusammenführung!$S$7:$AD$118,7,0)</f>
        <v>50000</v>
      </c>
      <c r="G362" s="123">
        <f>VLOOKUP($D362,Zusammenführung!$S$7:$AD$118,10,0)</f>
        <v>73920.265780730901</v>
      </c>
      <c r="H362" s="285">
        <f ca="1">VLOOKUP(E362,Zusammenführung!V$7:X$118,3,0)</f>
        <v>2</v>
      </c>
      <c r="I362" s="162">
        <f ca="1">VLOOKUP(F362,Zusammenführung!$Y$7:$AA$118,3,0)</f>
        <v>2</v>
      </c>
      <c r="J362" s="286">
        <f ca="1">VLOOKUP(G362,Zusammenführung!$AB$7:$AD$118,3,0)</f>
        <v>17</v>
      </c>
    </row>
    <row r="363" spans="1:10" x14ac:dyDescent="0.25">
      <c r="A363" s="6" t="s">
        <v>2481</v>
      </c>
      <c r="B363" s="5" t="s">
        <v>1437</v>
      </c>
      <c r="C363" s="5" t="s">
        <v>1460</v>
      </c>
      <c r="D363" s="7">
        <v>75000</v>
      </c>
      <c r="E363" s="122">
        <f>VLOOKUP($D363,Zusammenführung!$S$7:$AD$118,4,0)</f>
        <v>50000</v>
      </c>
      <c r="F363" s="123">
        <f>VLOOKUP($D363,Zusammenführung!$S$7:$AD$118,7,0)</f>
        <v>50000</v>
      </c>
      <c r="G363" s="123">
        <f>VLOOKUP($D363,Zusammenführung!$S$7:$AD$118,10,0)</f>
        <v>73920.265780730901</v>
      </c>
      <c r="H363" s="285">
        <f ca="1">VLOOKUP(E363,Zusammenführung!V$7:X$118,3,0)</f>
        <v>2</v>
      </c>
      <c r="I363" s="162">
        <f ca="1">VLOOKUP(F363,Zusammenführung!$Y$7:$AA$118,3,0)</f>
        <v>2</v>
      </c>
      <c r="J363" s="286">
        <f ca="1">VLOOKUP(G363,Zusammenführung!$AB$7:$AD$118,3,0)</f>
        <v>17</v>
      </c>
    </row>
    <row r="364" spans="1:10" x14ac:dyDescent="0.25">
      <c r="A364" s="6" t="s">
        <v>2482</v>
      </c>
      <c r="B364" s="5" t="s">
        <v>1435</v>
      </c>
      <c r="C364" s="5" t="s">
        <v>1460</v>
      </c>
      <c r="D364" s="7">
        <v>75000</v>
      </c>
      <c r="E364" s="122">
        <f>VLOOKUP($D364,Zusammenführung!$S$7:$AD$118,4,0)</f>
        <v>50000</v>
      </c>
      <c r="F364" s="123">
        <f>VLOOKUP($D364,Zusammenführung!$S$7:$AD$118,7,0)</f>
        <v>50000</v>
      </c>
      <c r="G364" s="123">
        <f>VLOOKUP($D364,Zusammenführung!$S$7:$AD$118,10,0)</f>
        <v>73920.265780730901</v>
      </c>
      <c r="H364" s="285">
        <f ca="1">VLOOKUP(E364,Zusammenführung!V$7:X$118,3,0)</f>
        <v>2</v>
      </c>
      <c r="I364" s="162">
        <f ca="1">VLOOKUP(F364,Zusammenführung!$Y$7:$AA$118,3,0)</f>
        <v>2</v>
      </c>
      <c r="J364" s="286">
        <f ca="1">VLOOKUP(G364,Zusammenführung!$AB$7:$AD$118,3,0)</f>
        <v>17</v>
      </c>
    </row>
    <row r="365" spans="1:10" x14ac:dyDescent="0.25">
      <c r="A365" s="6" t="s">
        <v>2483</v>
      </c>
      <c r="B365" s="5" t="s">
        <v>1445</v>
      </c>
      <c r="C365" s="5" t="s">
        <v>1460</v>
      </c>
      <c r="D365" s="7">
        <v>75000</v>
      </c>
      <c r="E365" s="122">
        <f>VLOOKUP($D365,Zusammenführung!$S$7:$AD$118,4,0)</f>
        <v>50000</v>
      </c>
      <c r="F365" s="123">
        <f>VLOOKUP($D365,Zusammenführung!$S$7:$AD$118,7,0)</f>
        <v>50000</v>
      </c>
      <c r="G365" s="123">
        <f>VLOOKUP($D365,Zusammenführung!$S$7:$AD$118,10,0)</f>
        <v>73920.265780730901</v>
      </c>
      <c r="H365" s="285">
        <f ca="1">VLOOKUP(E365,Zusammenführung!V$7:X$118,3,0)</f>
        <v>2</v>
      </c>
      <c r="I365" s="162">
        <f ca="1">VLOOKUP(F365,Zusammenführung!$Y$7:$AA$118,3,0)</f>
        <v>2</v>
      </c>
      <c r="J365" s="286">
        <f ca="1">VLOOKUP(G365,Zusammenführung!$AB$7:$AD$118,3,0)</f>
        <v>17</v>
      </c>
    </row>
    <row r="366" spans="1:10" x14ac:dyDescent="0.25">
      <c r="A366" s="6" t="s">
        <v>2484</v>
      </c>
      <c r="B366" s="5" t="s">
        <v>1426</v>
      </c>
      <c r="C366" s="5" t="s">
        <v>1460</v>
      </c>
      <c r="D366" s="7">
        <v>75000</v>
      </c>
      <c r="E366" s="122">
        <f>VLOOKUP($D366,Zusammenführung!$S$7:$AD$118,4,0)</f>
        <v>50000</v>
      </c>
      <c r="F366" s="123">
        <f>VLOOKUP($D366,Zusammenführung!$S$7:$AD$118,7,0)</f>
        <v>50000</v>
      </c>
      <c r="G366" s="123">
        <f>VLOOKUP($D366,Zusammenführung!$S$7:$AD$118,10,0)</f>
        <v>73920.265780730901</v>
      </c>
      <c r="H366" s="285">
        <f ca="1">VLOOKUP(E366,Zusammenführung!V$7:X$118,3,0)</f>
        <v>2</v>
      </c>
      <c r="I366" s="162">
        <f ca="1">VLOOKUP(F366,Zusammenführung!$Y$7:$AA$118,3,0)</f>
        <v>2</v>
      </c>
      <c r="J366" s="286">
        <f ca="1">VLOOKUP(G366,Zusammenführung!$AB$7:$AD$118,3,0)</f>
        <v>17</v>
      </c>
    </row>
    <row r="367" spans="1:10" x14ac:dyDescent="0.25">
      <c r="A367" s="6" t="s">
        <v>2485</v>
      </c>
      <c r="B367" s="5" t="s">
        <v>1433</v>
      </c>
      <c r="C367" s="5" t="s">
        <v>1460</v>
      </c>
      <c r="D367" s="7">
        <v>75000</v>
      </c>
      <c r="E367" s="122">
        <f>VLOOKUP($D367,Zusammenführung!$S$7:$AD$118,4,0)</f>
        <v>50000</v>
      </c>
      <c r="F367" s="123">
        <f>VLOOKUP($D367,Zusammenführung!$S$7:$AD$118,7,0)</f>
        <v>50000</v>
      </c>
      <c r="G367" s="123">
        <f>VLOOKUP($D367,Zusammenführung!$S$7:$AD$118,10,0)</f>
        <v>73920.265780730901</v>
      </c>
      <c r="H367" s="285">
        <f ca="1">VLOOKUP(E367,Zusammenführung!V$7:X$118,3,0)</f>
        <v>2</v>
      </c>
      <c r="I367" s="162">
        <f ca="1">VLOOKUP(F367,Zusammenführung!$Y$7:$AA$118,3,0)</f>
        <v>2</v>
      </c>
      <c r="J367" s="286">
        <f ca="1">VLOOKUP(G367,Zusammenführung!$AB$7:$AD$118,3,0)</f>
        <v>17</v>
      </c>
    </row>
    <row r="368" spans="1:10" x14ac:dyDescent="0.25">
      <c r="A368" s="6" t="s">
        <v>2486</v>
      </c>
      <c r="B368" s="5" t="s">
        <v>1442</v>
      </c>
      <c r="C368" s="5" t="s">
        <v>1460</v>
      </c>
      <c r="D368" s="7">
        <v>75000</v>
      </c>
      <c r="E368" s="122">
        <f>VLOOKUP($D368,Zusammenführung!$S$7:$AD$118,4,0)</f>
        <v>50000</v>
      </c>
      <c r="F368" s="123">
        <f>VLOOKUP($D368,Zusammenführung!$S$7:$AD$118,7,0)</f>
        <v>50000</v>
      </c>
      <c r="G368" s="123">
        <f>VLOOKUP($D368,Zusammenführung!$S$7:$AD$118,10,0)</f>
        <v>73920.265780730901</v>
      </c>
      <c r="H368" s="285">
        <f ca="1">VLOOKUP(E368,Zusammenführung!V$7:X$118,3,0)</f>
        <v>2</v>
      </c>
      <c r="I368" s="162">
        <f ca="1">VLOOKUP(F368,Zusammenführung!$Y$7:$AA$118,3,0)</f>
        <v>2</v>
      </c>
      <c r="J368" s="286">
        <f ca="1">VLOOKUP(G368,Zusammenführung!$AB$7:$AD$118,3,0)</f>
        <v>17</v>
      </c>
    </row>
    <row r="369" spans="1:10" x14ac:dyDescent="0.25">
      <c r="A369" s="6" t="s">
        <v>2487</v>
      </c>
      <c r="B369" s="5" t="s">
        <v>1444</v>
      </c>
      <c r="C369" s="5" t="s">
        <v>1460</v>
      </c>
      <c r="D369" s="7">
        <v>75000</v>
      </c>
      <c r="E369" s="122">
        <f>VLOOKUP($D369,Zusammenführung!$S$7:$AD$118,4,0)</f>
        <v>50000</v>
      </c>
      <c r="F369" s="123">
        <f>VLOOKUP($D369,Zusammenführung!$S$7:$AD$118,7,0)</f>
        <v>50000</v>
      </c>
      <c r="G369" s="123">
        <f>VLOOKUP($D369,Zusammenführung!$S$7:$AD$118,10,0)</f>
        <v>73920.265780730901</v>
      </c>
      <c r="H369" s="285">
        <f ca="1">VLOOKUP(E369,Zusammenführung!V$7:X$118,3,0)</f>
        <v>2</v>
      </c>
      <c r="I369" s="162">
        <f ca="1">VLOOKUP(F369,Zusammenführung!$Y$7:$AA$118,3,0)</f>
        <v>2</v>
      </c>
      <c r="J369" s="286">
        <f ca="1">VLOOKUP(G369,Zusammenführung!$AB$7:$AD$118,3,0)</f>
        <v>17</v>
      </c>
    </row>
    <row r="370" spans="1:10" x14ac:dyDescent="0.25">
      <c r="A370" s="6" t="s">
        <v>2488</v>
      </c>
      <c r="B370" s="5" t="s">
        <v>1425</v>
      </c>
      <c r="C370" s="5" t="s">
        <v>1460</v>
      </c>
      <c r="D370" s="7">
        <v>75000</v>
      </c>
      <c r="E370" s="122">
        <f>VLOOKUP($D370,Zusammenführung!$S$7:$AD$118,4,0)</f>
        <v>50000</v>
      </c>
      <c r="F370" s="123">
        <f>VLOOKUP($D370,Zusammenführung!$S$7:$AD$118,7,0)</f>
        <v>50000</v>
      </c>
      <c r="G370" s="123">
        <f>VLOOKUP($D370,Zusammenführung!$S$7:$AD$118,10,0)</f>
        <v>73920.265780730901</v>
      </c>
      <c r="H370" s="285">
        <f ca="1">VLOOKUP(E370,Zusammenführung!V$7:X$118,3,0)</f>
        <v>2</v>
      </c>
      <c r="I370" s="162">
        <f ca="1">VLOOKUP(F370,Zusammenführung!$Y$7:$AA$118,3,0)</f>
        <v>2</v>
      </c>
      <c r="J370" s="286">
        <f ca="1">VLOOKUP(G370,Zusammenführung!$AB$7:$AD$118,3,0)</f>
        <v>17</v>
      </c>
    </row>
    <row r="371" spans="1:10" x14ac:dyDescent="0.25">
      <c r="A371" s="6" t="s">
        <v>2489</v>
      </c>
      <c r="B371" s="5" t="s">
        <v>1431</v>
      </c>
      <c r="C371" s="5" t="s">
        <v>1460</v>
      </c>
      <c r="D371" s="7">
        <v>75000</v>
      </c>
      <c r="E371" s="122">
        <f>VLOOKUP($D371,Zusammenführung!$S$7:$AD$118,4,0)</f>
        <v>50000</v>
      </c>
      <c r="F371" s="123">
        <f>VLOOKUP($D371,Zusammenführung!$S$7:$AD$118,7,0)</f>
        <v>50000</v>
      </c>
      <c r="G371" s="123">
        <f>VLOOKUP($D371,Zusammenführung!$S$7:$AD$118,10,0)</f>
        <v>73920.265780730901</v>
      </c>
      <c r="H371" s="285">
        <f ca="1">VLOOKUP(E371,Zusammenführung!V$7:X$118,3,0)</f>
        <v>2</v>
      </c>
      <c r="I371" s="162">
        <f ca="1">VLOOKUP(F371,Zusammenführung!$Y$7:$AA$118,3,0)</f>
        <v>2</v>
      </c>
      <c r="J371" s="286">
        <f ca="1">VLOOKUP(G371,Zusammenführung!$AB$7:$AD$118,3,0)</f>
        <v>17</v>
      </c>
    </row>
    <row r="372" spans="1:10" x14ac:dyDescent="0.25">
      <c r="A372" s="6" t="s">
        <v>2490</v>
      </c>
      <c r="B372" s="5" t="s">
        <v>1434</v>
      </c>
      <c r="C372" s="5" t="s">
        <v>1460</v>
      </c>
      <c r="D372" s="7">
        <v>75000</v>
      </c>
      <c r="E372" s="122">
        <f>VLOOKUP($D372,Zusammenführung!$S$7:$AD$118,4,0)</f>
        <v>50000</v>
      </c>
      <c r="F372" s="123">
        <f>VLOOKUP($D372,Zusammenführung!$S$7:$AD$118,7,0)</f>
        <v>50000</v>
      </c>
      <c r="G372" s="123">
        <f>VLOOKUP($D372,Zusammenführung!$S$7:$AD$118,10,0)</f>
        <v>73920.265780730901</v>
      </c>
      <c r="H372" s="285">
        <f ca="1">VLOOKUP(E372,Zusammenführung!V$7:X$118,3,0)</f>
        <v>2</v>
      </c>
      <c r="I372" s="162">
        <f ca="1">VLOOKUP(F372,Zusammenführung!$Y$7:$AA$118,3,0)</f>
        <v>2</v>
      </c>
      <c r="J372" s="286">
        <f ca="1">VLOOKUP(G372,Zusammenführung!$AB$7:$AD$118,3,0)</f>
        <v>17</v>
      </c>
    </row>
    <row r="373" spans="1:10" x14ac:dyDescent="0.25">
      <c r="A373" s="6" t="s">
        <v>2491</v>
      </c>
      <c r="B373" s="5" t="s">
        <v>1443</v>
      </c>
      <c r="C373" s="5" t="s">
        <v>1460</v>
      </c>
      <c r="D373" s="7">
        <v>75000</v>
      </c>
      <c r="E373" s="122">
        <f>VLOOKUP($D373,Zusammenführung!$S$7:$AD$118,4,0)</f>
        <v>50000</v>
      </c>
      <c r="F373" s="123">
        <f>VLOOKUP($D373,Zusammenführung!$S$7:$AD$118,7,0)</f>
        <v>50000</v>
      </c>
      <c r="G373" s="123">
        <f>VLOOKUP($D373,Zusammenführung!$S$7:$AD$118,10,0)</f>
        <v>73920.265780730901</v>
      </c>
      <c r="H373" s="285">
        <f ca="1">VLOOKUP(E373,Zusammenführung!V$7:X$118,3,0)</f>
        <v>2</v>
      </c>
      <c r="I373" s="162">
        <f ca="1">VLOOKUP(F373,Zusammenführung!$Y$7:$AA$118,3,0)</f>
        <v>2</v>
      </c>
      <c r="J373" s="286">
        <f ca="1">VLOOKUP(G373,Zusammenführung!$AB$7:$AD$118,3,0)</f>
        <v>17</v>
      </c>
    </row>
    <row r="374" spans="1:10" x14ac:dyDescent="0.25">
      <c r="A374" s="6" t="s">
        <v>2492</v>
      </c>
      <c r="B374" s="5" t="s">
        <v>1440</v>
      </c>
      <c r="C374" s="5" t="s">
        <v>1460</v>
      </c>
      <c r="D374" s="7">
        <v>75000</v>
      </c>
      <c r="E374" s="122">
        <f>VLOOKUP($D374,Zusammenführung!$S$7:$AD$118,4,0)</f>
        <v>50000</v>
      </c>
      <c r="F374" s="123">
        <f>VLOOKUP($D374,Zusammenführung!$S$7:$AD$118,7,0)</f>
        <v>50000</v>
      </c>
      <c r="G374" s="123">
        <f>VLOOKUP($D374,Zusammenführung!$S$7:$AD$118,10,0)</f>
        <v>73920.265780730901</v>
      </c>
      <c r="H374" s="285">
        <f ca="1">VLOOKUP(E374,Zusammenführung!V$7:X$118,3,0)</f>
        <v>2</v>
      </c>
      <c r="I374" s="162">
        <f ca="1">VLOOKUP(F374,Zusammenführung!$Y$7:$AA$118,3,0)</f>
        <v>2</v>
      </c>
      <c r="J374" s="286">
        <f ca="1">VLOOKUP(G374,Zusammenführung!$AB$7:$AD$118,3,0)</f>
        <v>17</v>
      </c>
    </row>
    <row r="375" spans="1:10" x14ac:dyDescent="0.25">
      <c r="A375" s="6" t="s">
        <v>2493</v>
      </c>
      <c r="B375" s="5" t="s">
        <v>1432</v>
      </c>
      <c r="C375" s="5" t="s">
        <v>1460</v>
      </c>
      <c r="D375" s="7">
        <v>75000</v>
      </c>
      <c r="E375" s="122">
        <f>VLOOKUP($D375,Zusammenführung!$S$7:$AD$118,4,0)</f>
        <v>50000</v>
      </c>
      <c r="F375" s="123">
        <f>VLOOKUP($D375,Zusammenführung!$S$7:$AD$118,7,0)</f>
        <v>50000</v>
      </c>
      <c r="G375" s="123">
        <f>VLOOKUP($D375,Zusammenführung!$S$7:$AD$118,10,0)</f>
        <v>73920.265780730901</v>
      </c>
      <c r="H375" s="285">
        <f ca="1">VLOOKUP(E375,Zusammenführung!V$7:X$118,3,0)</f>
        <v>2</v>
      </c>
      <c r="I375" s="162">
        <f ca="1">VLOOKUP(F375,Zusammenführung!$Y$7:$AA$118,3,0)</f>
        <v>2</v>
      </c>
      <c r="J375" s="286">
        <f ca="1">VLOOKUP(G375,Zusammenführung!$AB$7:$AD$118,3,0)</f>
        <v>17</v>
      </c>
    </row>
    <row r="376" spans="1:10" x14ac:dyDescent="0.25">
      <c r="A376" s="6" t="s">
        <v>2494</v>
      </c>
      <c r="B376" s="5" t="s">
        <v>1436</v>
      </c>
      <c r="C376" s="5" t="s">
        <v>1460</v>
      </c>
      <c r="D376" s="7">
        <v>75000</v>
      </c>
      <c r="E376" s="122">
        <f>VLOOKUP($D376,Zusammenführung!$S$7:$AD$118,4,0)</f>
        <v>50000</v>
      </c>
      <c r="F376" s="123">
        <f>VLOOKUP($D376,Zusammenführung!$S$7:$AD$118,7,0)</f>
        <v>50000</v>
      </c>
      <c r="G376" s="123">
        <f>VLOOKUP($D376,Zusammenführung!$S$7:$AD$118,10,0)</f>
        <v>73920.265780730901</v>
      </c>
      <c r="H376" s="285">
        <f ca="1">VLOOKUP(E376,Zusammenführung!V$7:X$118,3,0)</f>
        <v>2</v>
      </c>
      <c r="I376" s="162">
        <f ca="1">VLOOKUP(F376,Zusammenführung!$Y$7:$AA$118,3,0)</f>
        <v>2</v>
      </c>
      <c r="J376" s="286">
        <f ca="1">VLOOKUP(G376,Zusammenführung!$AB$7:$AD$118,3,0)</f>
        <v>17</v>
      </c>
    </row>
    <row r="377" spans="1:10" x14ac:dyDescent="0.25">
      <c r="A377" s="6" t="s">
        <v>2495</v>
      </c>
      <c r="B377" s="5" t="s">
        <v>1429</v>
      </c>
      <c r="C377" s="5" t="s">
        <v>1460</v>
      </c>
      <c r="D377" s="7">
        <v>75000</v>
      </c>
      <c r="E377" s="122">
        <f>VLOOKUP($D377,Zusammenführung!$S$7:$AD$118,4,0)</f>
        <v>50000</v>
      </c>
      <c r="F377" s="123">
        <f>VLOOKUP($D377,Zusammenführung!$S$7:$AD$118,7,0)</f>
        <v>50000</v>
      </c>
      <c r="G377" s="123">
        <f>VLOOKUP($D377,Zusammenführung!$S$7:$AD$118,10,0)</f>
        <v>73920.265780730901</v>
      </c>
      <c r="H377" s="285">
        <f ca="1">VLOOKUP(E377,Zusammenführung!V$7:X$118,3,0)</f>
        <v>2</v>
      </c>
      <c r="I377" s="162">
        <f ca="1">VLOOKUP(F377,Zusammenführung!$Y$7:$AA$118,3,0)</f>
        <v>2</v>
      </c>
      <c r="J377" s="286">
        <f ca="1">VLOOKUP(G377,Zusammenführung!$AB$7:$AD$118,3,0)</f>
        <v>17</v>
      </c>
    </row>
    <row r="378" spans="1:10" x14ac:dyDescent="0.25">
      <c r="A378" s="6" t="s">
        <v>2496</v>
      </c>
      <c r="B378" s="5" t="s">
        <v>1427</v>
      </c>
      <c r="C378" s="5" t="s">
        <v>1460</v>
      </c>
      <c r="D378" s="7">
        <v>75000</v>
      </c>
      <c r="E378" s="122">
        <f>VLOOKUP($D378,Zusammenführung!$S$7:$AD$118,4,0)</f>
        <v>50000</v>
      </c>
      <c r="F378" s="123">
        <f>VLOOKUP($D378,Zusammenführung!$S$7:$AD$118,7,0)</f>
        <v>50000</v>
      </c>
      <c r="G378" s="123">
        <f>VLOOKUP($D378,Zusammenführung!$S$7:$AD$118,10,0)</f>
        <v>73920.265780730901</v>
      </c>
      <c r="H378" s="285">
        <f ca="1">VLOOKUP(E378,Zusammenführung!V$7:X$118,3,0)</f>
        <v>2</v>
      </c>
      <c r="I378" s="162">
        <f ca="1">VLOOKUP(F378,Zusammenführung!$Y$7:$AA$118,3,0)</f>
        <v>2</v>
      </c>
      <c r="J378" s="286">
        <f ca="1">VLOOKUP(G378,Zusammenführung!$AB$7:$AD$118,3,0)</f>
        <v>17</v>
      </c>
    </row>
    <row r="379" spans="1:10" x14ac:dyDescent="0.25">
      <c r="A379" s="6" t="s">
        <v>2497</v>
      </c>
      <c r="B379" s="5" t="s">
        <v>1439</v>
      </c>
      <c r="C379" s="5" t="s">
        <v>1460</v>
      </c>
      <c r="D379" s="7">
        <v>75000</v>
      </c>
      <c r="E379" s="122">
        <f>VLOOKUP($D379,Zusammenführung!$S$7:$AD$118,4,0)</f>
        <v>50000</v>
      </c>
      <c r="F379" s="123">
        <f>VLOOKUP($D379,Zusammenführung!$S$7:$AD$118,7,0)</f>
        <v>50000</v>
      </c>
      <c r="G379" s="123">
        <f>VLOOKUP($D379,Zusammenführung!$S$7:$AD$118,10,0)</f>
        <v>73920.265780730901</v>
      </c>
      <c r="H379" s="285">
        <f ca="1">VLOOKUP(E379,Zusammenführung!V$7:X$118,3,0)</f>
        <v>2</v>
      </c>
      <c r="I379" s="162">
        <f ca="1">VLOOKUP(F379,Zusammenführung!$Y$7:$AA$118,3,0)</f>
        <v>2</v>
      </c>
      <c r="J379" s="286">
        <f ca="1">VLOOKUP(G379,Zusammenführung!$AB$7:$AD$118,3,0)</f>
        <v>17</v>
      </c>
    </row>
    <row r="380" spans="1:10" x14ac:dyDescent="0.25">
      <c r="A380" s="6" t="s">
        <v>2498</v>
      </c>
      <c r="B380" s="5" t="s">
        <v>1430</v>
      </c>
      <c r="C380" s="5" t="s">
        <v>1460</v>
      </c>
      <c r="D380" s="7">
        <v>75000</v>
      </c>
      <c r="E380" s="122">
        <f>VLOOKUP($D380,Zusammenführung!$S$7:$AD$118,4,0)</f>
        <v>50000</v>
      </c>
      <c r="F380" s="123">
        <f>VLOOKUP($D380,Zusammenführung!$S$7:$AD$118,7,0)</f>
        <v>50000</v>
      </c>
      <c r="G380" s="123">
        <f>VLOOKUP($D380,Zusammenführung!$S$7:$AD$118,10,0)</f>
        <v>73920.265780730901</v>
      </c>
      <c r="H380" s="285">
        <f ca="1">VLOOKUP(E380,Zusammenführung!V$7:X$118,3,0)</f>
        <v>2</v>
      </c>
      <c r="I380" s="162">
        <f ca="1">VLOOKUP(F380,Zusammenführung!$Y$7:$AA$118,3,0)</f>
        <v>2</v>
      </c>
      <c r="J380" s="286">
        <f ca="1">VLOOKUP(G380,Zusammenführung!$AB$7:$AD$118,3,0)</f>
        <v>17</v>
      </c>
    </row>
    <row r="381" spans="1:10" x14ac:dyDescent="0.25">
      <c r="A381" s="6" t="s">
        <v>2499</v>
      </c>
      <c r="B381" s="5" t="s">
        <v>1454</v>
      </c>
      <c r="C381" s="5" t="s">
        <v>1460</v>
      </c>
      <c r="D381" s="7">
        <v>50000</v>
      </c>
      <c r="E381" s="122">
        <f>VLOOKUP($D381,Zusammenführung!$S$7:$AD$118,4,0)</f>
        <v>50000</v>
      </c>
      <c r="F381" s="123">
        <f>VLOOKUP($D381,Zusammenführung!$S$7:$AD$118,7,0)</f>
        <v>50000</v>
      </c>
      <c r="G381" s="123">
        <f>VLOOKUP($D381,Zusammenführung!$S$7:$AD$118,10,0)</f>
        <v>50000</v>
      </c>
      <c r="H381" s="285">
        <f ca="1">VLOOKUP(E381,Zusammenführung!V$7:X$118,3,0)</f>
        <v>2</v>
      </c>
      <c r="I381" s="162">
        <f ca="1">VLOOKUP(F381,Zusammenführung!$Y$7:$AA$118,3,0)</f>
        <v>2</v>
      </c>
      <c r="J381" s="286">
        <f ca="1">VLOOKUP(G381,Zusammenführung!$AB$7:$AD$118,3,0)</f>
        <v>14</v>
      </c>
    </row>
    <row r="382" spans="1:10" x14ac:dyDescent="0.25">
      <c r="A382" s="6" t="s">
        <v>2500</v>
      </c>
      <c r="B382" s="5" t="s">
        <v>1447</v>
      </c>
      <c r="C382" s="5" t="s">
        <v>1460</v>
      </c>
      <c r="D382" s="7">
        <v>50000</v>
      </c>
      <c r="E382" s="122">
        <f>VLOOKUP($D382,Zusammenführung!$S$7:$AD$118,4,0)</f>
        <v>50000</v>
      </c>
      <c r="F382" s="123">
        <f>VLOOKUP($D382,Zusammenführung!$S$7:$AD$118,7,0)</f>
        <v>50000</v>
      </c>
      <c r="G382" s="123">
        <f>VLOOKUP($D382,Zusammenführung!$S$7:$AD$118,10,0)</f>
        <v>50000</v>
      </c>
      <c r="H382" s="285">
        <f ca="1">VLOOKUP(E382,Zusammenführung!V$7:X$118,3,0)</f>
        <v>2</v>
      </c>
      <c r="I382" s="162">
        <f ca="1">VLOOKUP(F382,Zusammenführung!$Y$7:$AA$118,3,0)</f>
        <v>2</v>
      </c>
      <c r="J382" s="286">
        <f ca="1">VLOOKUP(G382,Zusammenführung!$AB$7:$AD$118,3,0)</f>
        <v>14</v>
      </c>
    </row>
    <row r="383" spans="1:10" x14ac:dyDescent="0.25">
      <c r="A383" s="6" t="s">
        <v>2501</v>
      </c>
      <c r="B383" s="5" t="s">
        <v>1451</v>
      </c>
      <c r="C383" s="5" t="s">
        <v>1460</v>
      </c>
      <c r="D383" s="7">
        <v>50000</v>
      </c>
      <c r="E383" s="122">
        <f>VLOOKUP($D383,Zusammenführung!$S$7:$AD$118,4,0)</f>
        <v>50000</v>
      </c>
      <c r="F383" s="123">
        <f>VLOOKUP($D383,Zusammenführung!$S$7:$AD$118,7,0)</f>
        <v>50000</v>
      </c>
      <c r="G383" s="123">
        <f>VLOOKUP($D383,Zusammenführung!$S$7:$AD$118,10,0)</f>
        <v>50000</v>
      </c>
      <c r="H383" s="285">
        <f ca="1">VLOOKUP(E383,Zusammenführung!V$7:X$118,3,0)</f>
        <v>2</v>
      </c>
      <c r="I383" s="162">
        <f ca="1">VLOOKUP(F383,Zusammenführung!$Y$7:$AA$118,3,0)</f>
        <v>2</v>
      </c>
      <c r="J383" s="286">
        <f ca="1">VLOOKUP(G383,Zusammenführung!$AB$7:$AD$118,3,0)</f>
        <v>14</v>
      </c>
    </row>
    <row r="384" spans="1:10" x14ac:dyDescent="0.25">
      <c r="A384" s="6" t="s">
        <v>2502</v>
      </c>
      <c r="B384" s="5" t="s">
        <v>1448</v>
      </c>
      <c r="C384" s="5" t="s">
        <v>1460</v>
      </c>
      <c r="D384" s="7">
        <v>50000</v>
      </c>
      <c r="E384" s="122">
        <f>VLOOKUP($D384,Zusammenführung!$S$7:$AD$118,4,0)</f>
        <v>50000</v>
      </c>
      <c r="F384" s="123">
        <f>VLOOKUP($D384,Zusammenführung!$S$7:$AD$118,7,0)</f>
        <v>50000</v>
      </c>
      <c r="G384" s="123">
        <f>VLOOKUP($D384,Zusammenführung!$S$7:$AD$118,10,0)</f>
        <v>50000</v>
      </c>
      <c r="H384" s="285">
        <f ca="1">VLOOKUP(E384,Zusammenführung!V$7:X$118,3,0)</f>
        <v>2</v>
      </c>
      <c r="I384" s="162">
        <f ca="1">VLOOKUP(F384,Zusammenführung!$Y$7:$AA$118,3,0)</f>
        <v>2</v>
      </c>
      <c r="J384" s="286">
        <f ca="1">VLOOKUP(G384,Zusammenführung!$AB$7:$AD$118,3,0)</f>
        <v>14</v>
      </c>
    </row>
    <row r="385" spans="1:10" x14ac:dyDescent="0.25">
      <c r="A385" s="6" t="s">
        <v>2503</v>
      </c>
      <c r="B385" s="5" t="s">
        <v>1449</v>
      </c>
      <c r="C385" s="5" t="s">
        <v>1460</v>
      </c>
      <c r="D385" s="7">
        <v>50000</v>
      </c>
      <c r="E385" s="122">
        <f>VLOOKUP($D385,Zusammenführung!$S$7:$AD$118,4,0)</f>
        <v>50000</v>
      </c>
      <c r="F385" s="123">
        <f>VLOOKUP($D385,Zusammenführung!$S$7:$AD$118,7,0)</f>
        <v>50000</v>
      </c>
      <c r="G385" s="123">
        <f>VLOOKUP($D385,Zusammenführung!$S$7:$AD$118,10,0)</f>
        <v>50000</v>
      </c>
      <c r="H385" s="285">
        <f ca="1">VLOOKUP(E385,Zusammenführung!V$7:X$118,3,0)</f>
        <v>2</v>
      </c>
      <c r="I385" s="162">
        <f ca="1">VLOOKUP(F385,Zusammenführung!$Y$7:$AA$118,3,0)</f>
        <v>2</v>
      </c>
      <c r="J385" s="286">
        <f ca="1">VLOOKUP(G385,Zusammenführung!$AB$7:$AD$118,3,0)</f>
        <v>14</v>
      </c>
    </row>
    <row r="386" spans="1:10" x14ac:dyDescent="0.25">
      <c r="A386" s="6" t="s">
        <v>2504</v>
      </c>
      <c r="B386" s="5" t="s">
        <v>1446</v>
      </c>
      <c r="C386" s="5" t="s">
        <v>1460</v>
      </c>
      <c r="D386" s="7">
        <v>50000</v>
      </c>
      <c r="E386" s="122">
        <f>VLOOKUP($D386,Zusammenführung!$S$7:$AD$118,4,0)</f>
        <v>50000</v>
      </c>
      <c r="F386" s="123">
        <f>VLOOKUP($D386,Zusammenführung!$S$7:$AD$118,7,0)</f>
        <v>50000</v>
      </c>
      <c r="G386" s="123">
        <f>VLOOKUP($D386,Zusammenführung!$S$7:$AD$118,10,0)</f>
        <v>50000</v>
      </c>
      <c r="H386" s="285">
        <f ca="1">VLOOKUP(E386,Zusammenführung!V$7:X$118,3,0)</f>
        <v>2</v>
      </c>
      <c r="I386" s="162">
        <f ca="1">VLOOKUP(F386,Zusammenführung!$Y$7:$AA$118,3,0)</f>
        <v>2</v>
      </c>
      <c r="J386" s="286">
        <f ca="1">VLOOKUP(G386,Zusammenführung!$AB$7:$AD$118,3,0)</f>
        <v>14</v>
      </c>
    </row>
    <row r="387" spans="1:10" x14ac:dyDescent="0.25">
      <c r="A387" s="6" t="s">
        <v>2505</v>
      </c>
      <c r="B387" s="5" t="s">
        <v>1450</v>
      </c>
      <c r="C387" s="5" t="s">
        <v>1460</v>
      </c>
      <c r="D387" s="7">
        <v>50000</v>
      </c>
      <c r="E387" s="122">
        <f>VLOOKUP($D387,Zusammenführung!$S$7:$AD$118,4,0)</f>
        <v>50000</v>
      </c>
      <c r="F387" s="123">
        <f>VLOOKUP($D387,Zusammenführung!$S$7:$AD$118,7,0)</f>
        <v>50000</v>
      </c>
      <c r="G387" s="123">
        <f>VLOOKUP($D387,Zusammenführung!$S$7:$AD$118,10,0)</f>
        <v>50000</v>
      </c>
      <c r="H387" s="285">
        <f ca="1">VLOOKUP(E387,Zusammenführung!V$7:X$118,3,0)</f>
        <v>2</v>
      </c>
      <c r="I387" s="162">
        <f ca="1">VLOOKUP(F387,Zusammenführung!$Y$7:$AA$118,3,0)</f>
        <v>2</v>
      </c>
      <c r="J387" s="286">
        <f ca="1">VLOOKUP(G387,Zusammenführung!$AB$7:$AD$118,3,0)</f>
        <v>14</v>
      </c>
    </row>
    <row r="388" spans="1:10" x14ac:dyDescent="0.25">
      <c r="A388" s="6" t="s">
        <v>2506</v>
      </c>
      <c r="B388" s="5" t="s">
        <v>1453</v>
      </c>
      <c r="C388" s="5" t="s">
        <v>1460</v>
      </c>
      <c r="D388" s="7">
        <v>50000</v>
      </c>
      <c r="E388" s="122">
        <f>VLOOKUP($D388,Zusammenführung!$S$7:$AD$118,4,0)</f>
        <v>50000</v>
      </c>
      <c r="F388" s="123">
        <f>VLOOKUP($D388,Zusammenführung!$S$7:$AD$118,7,0)</f>
        <v>50000</v>
      </c>
      <c r="G388" s="123">
        <f>VLOOKUP($D388,Zusammenführung!$S$7:$AD$118,10,0)</f>
        <v>50000</v>
      </c>
      <c r="H388" s="285">
        <f ca="1">VLOOKUP(E388,Zusammenführung!V$7:X$118,3,0)</f>
        <v>2</v>
      </c>
      <c r="I388" s="162">
        <f ca="1">VLOOKUP(F388,Zusammenführung!$Y$7:$AA$118,3,0)</f>
        <v>2</v>
      </c>
      <c r="J388" s="286">
        <f ca="1">VLOOKUP(G388,Zusammenführung!$AB$7:$AD$118,3,0)</f>
        <v>14</v>
      </c>
    </row>
    <row r="389" spans="1:10" x14ac:dyDescent="0.25">
      <c r="A389" s="6" t="s">
        <v>2507</v>
      </c>
      <c r="B389" s="5" t="s">
        <v>1452</v>
      </c>
      <c r="C389" s="5" t="s">
        <v>1460</v>
      </c>
      <c r="D389" s="7">
        <v>50000</v>
      </c>
      <c r="E389" s="122">
        <f>VLOOKUP($D389,Zusammenführung!$S$7:$AD$118,4,0)</f>
        <v>50000</v>
      </c>
      <c r="F389" s="123">
        <f>VLOOKUP($D389,Zusammenführung!$S$7:$AD$118,7,0)</f>
        <v>50000</v>
      </c>
      <c r="G389" s="123">
        <f>VLOOKUP($D389,Zusammenführung!$S$7:$AD$118,10,0)</f>
        <v>50000</v>
      </c>
      <c r="H389" s="285">
        <f ca="1">VLOOKUP(E389,Zusammenführung!V$7:X$118,3,0)</f>
        <v>2</v>
      </c>
      <c r="I389" s="162">
        <f ca="1">VLOOKUP(F389,Zusammenführung!$Y$7:$AA$118,3,0)</f>
        <v>2</v>
      </c>
      <c r="J389" s="286">
        <f ca="1">VLOOKUP(G389,Zusammenführung!$AB$7:$AD$118,3,0)</f>
        <v>14</v>
      </c>
    </row>
    <row r="390" spans="1:10" x14ac:dyDescent="0.25">
      <c r="A390" s="6" t="s">
        <v>2508</v>
      </c>
      <c r="B390" s="5" t="s">
        <v>1455</v>
      </c>
      <c r="C390" s="5" t="s">
        <v>1460</v>
      </c>
      <c r="D390" s="7">
        <v>25000</v>
      </c>
      <c r="E390" s="122">
        <f>VLOOKUP($D390,Zusammenführung!$S$7:$AD$118,4,0)</f>
        <v>25000</v>
      </c>
      <c r="F390" s="123">
        <f>VLOOKUP($D390,Zusammenführung!$S$7:$AD$118,7,0)</f>
        <v>25000</v>
      </c>
      <c r="G390" s="123">
        <f>VLOOKUP($D390,Zusammenführung!$S$7:$AD$118,10,0)</f>
        <v>25000</v>
      </c>
      <c r="H390" s="285">
        <f ca="1">VLOOKUP(E390,Zusammenführung!V$7:X$118,3,0)</f>
        <v>1</v>
      </c>
      <c r="I390" s="162">
        <f ca="1">VLOOKUP(F390,Zusammenführung!$Y$7:$AA$118,3,0)</f>
        <v>1</v>
      </c>
      <c r="J390" s="286">
        <f ca="1">VLOOKUP(G390,Zusammenführung!$AB$7:$AD$118,3,0)</f>
        <v>7</v>
      </c>
    </row>
    <row r="391" spans="1:10" x14ac:dyDescent="0.25">
      <c r="A391" s="6" t="s">
        <v>2509</v>
      </c>
      <c r="B391" s="5" t="s">
        <v>1457</v>
      </c>
      <c r="C391" s="5" t="s">
        <v>1460</v>
      </c>
      <c r="D391" s="7">
        <v>25000</v>
      </c>
      <c r="E391" s="122">
        <f>VLOOKUP($D391,Zusammenführung!$S$7:$AD$118,4,0)</f>
        <v>25000</v>
      </c>
      <c r="F391" s="123">
        <f>VLOOKUP($D391,Zusammenführung!$S$7:$AD$118,7,0)</f>
        <v>25000</v>
      </c>
      <c r="G391" s="123">
        <f>VLOOKUP($D391,Zusammenführung!$S$7:$AD$118,10,0)</f>
        <v>25000</v>
      </c>
      <c r="H391" s="285">
        <f ca="1">VLOOKUP(E391,Zusammenführung!V$7:X$118,3,0)</f>
        <v>1</v>
      </c>
      <c r="I391" s="162">
        <f ca="1">VLOOKUP(F391,Zusammenführung!$Y$7:$AA$118,3,0)</f>
        <v>1</v>
      </c>
      <c r="J391" s="286">
        <f ca="1">VLOOKUP(G391,Zusammenführung!$AB$7:$AD$118,3,0)</f>
        <v>7</v>
      </c>
    </row>
    <row r="392" spans="1:10" x14ac:dyDescent="0.25">
      <c r="A392" s="6" t="s">
        <v>2510</v>
      </c>
      <c r="B392" s="5" t="s">
        <v>1458</v>
      </c>
      <c r="C392" s="5" t="s">
        <v>1460</v>
      </c>
      <c r="D392" s="7">
        <v>25000</v>
      </c>
      <c r="E392" s="122">
        <f>VLOOKUP($D392,Zusammenführung!$S$7:$AD$118,4,0)</f>
        <v>25000</v>
      </c>
      <c r="F392" s="123">
        <f>VLOOKUP($D392,Zusammenführung!$S$7:$AD$118,7,0)</f>
        <v>25000</v>
      </c>
      <c r="G392" s="123">
        <f>VLOOKUP($D392,Zusammenführung!$S$7:$AD$118,10,0)</f>
        <v>25000</v>
      </c>
      <c r="H392" s="285">
        <f ca="1">VLOOKUP(E392,Zusammenführung!V$7:X$118,3,0)</f>
        <v>1</v>
      </c>
      <c r="I392" s="162">
        <f ca="1">VLOOKUP(F392,Zusammenführung!$Y$7:$AA$118,3,0)</f>
        <v>1</v>
      </c>
      <c r="J392" s="286">
        <f ca="1">VLOOKUP(G392,Zusammenführung!$AB$7:$AD$118,3,0)</f>
        <v>7</v>
      </c>
    </row>
    <row r="393" spans="1:10" x14ac:dyDescent="0.25">
      <c r="A393" s="6" t="s">
        <v>2511</v>
      </c>
      <c r="B393" s="5" t="s">
        <v>1459</v>
      </c>
      <c r="C393" s="5" t="s">
        <v>1460</v>
      </c>
      <c r="D393" s="7">
        <v>25000</v>
      </c>
      <c r="E393" s="122">
        <f>VLOOKUP($D393,Zusammenführung!$S$7:$AD$118,4,0)</f>
        <v>25000</v>
      </c>
      <c r="F393" s="123">
        <f>VLOOKUP($D393,Zusammenführung!$S$7:$AD$118,7,0)</f>
        <v>25000</v>
      </c>
      <c r="G393" s="123">
        <f>VLOOKUP($D393,Zusammenführung!$S$7:$AD$118,10,0)</f>
        <v>25000</v>
      </c>
      <c r="H393" s="285">
        <f ca="1">VLOOKUP(E393,Zusammenführung!V$7:X$118,3,0)</f>
        <v>1</v>
      </c>
      <c r="I393" s="162">
        <f ca="1">VLOOKUP(F393,Zusammenführung!$Y$7:$AA$118,3,0)</f>
        <v>1</v>
      </c>
      <c r="J393" s="286">
        <f ca="1">VLOOKUP(G393,Zusammenführung!$AB$7:$AD$118,3,0)</f>
        <v>7</v>
      </c>
    </row>
    <row r="394" spans="1:10" x14ac:dyDescent="0.25">
      <c r="A394" s="6" t="s">
        <v>2512</v>
      </c>
      <c r="B394" s="5" t="s">
        <v>1456</v>
      </c>
      <c r="C394" s="5" t="s">
        <v>1460</v>
      </c>
      <c r="D394" s="7">
        <v>25000</v>
      </c>
      <c r="E394" s="122">
        <f>VLOOKUP($D394,Zusammenführung!$S$7:$AD$118,4,0)</f>
        <v>25000</v>
      </c>
      <c r="F394" s="123">
        <f>VLOOKUP($D394,Zusammenführung!$S$7:$AD$118,7,0)</f>
        <v>25000</v>
      </c>
      <c r="G394" s="123">
        <f>VLOOKUP($D394,Zusammenführung!$S$7:$AD$118,10,0)</f>
        <v>25000</v>
      </c>
      <c r="H394" s="285">
        <f ca="1">VLOOKUP(E394,Zusammenführung!V$7:X$118,3,0)</f>
        <v>1</v>
      </c>
      <c r="I394" s="162">
        <f ca="1">VLOOKUP(F394,Zusammenführung!$Y$7:$AA$118,3,0)</f>
        <v>1</v>
      </c>
      <c r="J394" s="286">
        <f ca="1">VLOOKUP(G394,Zusammenführung!$AB$7:$AD$118,3,0)</f>
        <v>7</v>
      </c>
    </row>
    <row r="395" spans="1:10" x14ac:dyDescent="0.25">
      <c r="A395" s="6" t="s">
        <v>2513</v>
      </c>
      <c r="B395" s="5" t="s">
        <v>1523</v>
      </c>
      <c r="C395" s="5" t="s">
        <v>1573</v>
      </c>
      <c r="D395" s="7">
        <v>225000</v>
      </c>
      <c r="E395" s="122">
        <f>VLOOKUP($D395,Zusammenführung!$S$7:$AD$118,4,0)</f>
        <v>200000</v>
      </c>
      <c r="F395" s="123">
        <f>VLOOKUP($D395,Zusammenführung!$S$7:$AD$118,7,0)</f>
        <v>200000</v>
      </c>
      <c r="G395" s="123">
        <f>VLOOKUP($D395,Zusammenführung!$S$7:$AD$118,10,0)</f>
        <v>235010.06036217304</v>
      </c>
      <c r="H395" s="285">
        <f ca="1">VLOOKUP(E395,Zusammenführung!V$7:X$118,3,0)</f>
        <v>4</v>
      </c>
      <c r="I395" s="162">
        <f ca="1">VLOOKUP(F395,Zusammenführung!$Y$7:$AA$118,3,0)</f>
        <v>5</v>
      </c>
      <c r="J395" s="286">
        <f ca="1">VLOOKUP(G395,Zusammenführung!$AB$7:$AD$118,3,0)</f>
        <v>29</v>
      </c>
    </row>
    <row r="396" spans="1:10" x14ac:dyDescent="0.25">
      <c r="A396" s="6" t="s">
        <v>2514</v>
      </c>
      <c r="B396" s="5" t="s">
        <v>1524</v>
      </c>
      <c r="C396" s="5" t="s">
        <v>1573</v>
      </c>
      <c r="D396" s="7">
        <v>200000</v>
      </c>
      <c r="E396" s="122">
        <f>VLOOKUP($D396,Zusammenführung!$S$7:$AD$118,4,0)</f>
        <v>200000</v>
      </c>
      <c r="F396" s="123">
        <f>VLOOKUP($D396,Zusammenführung!$S$7:$AD$118,7,0)</f>
        <v>200000</v>
      </c>
      <c r="G396" s="123">
        <f>VLOOKUP($D396,Zusammenführung!$S$7:$AD$118,10,0)</f>
        <v>200000</v>
      </c>
      <c r="H396" s="285">
        <f ca="1">VLOOKUP(E396,Zusammenführung!V$7:X$118,3,0)</f>
        <v>4</v>
      </c>
      <c r="I396" s="162">
        <f ca="1">VLOOKUP(F396,Zusammenführung!$Y$7:$AA$118,3,0)</f>
        <v>5</v>
      </c>
      <c r="J396" s="286">
        <f ca="1">VLOOKUP(G396,Zusammenführung!$AB$7:$AD$118,3,0)</f>
        <v>28</v>
      </c>
    </row>
    <row r="397" spans="1:10" x14ac:dyDescent="0.25">
      <c r="A397" s="6" t="s">
        <v>2515</v>
      </c>
      <c r="B397" s="5" t="s">
        <v>1526</v>
      </c>
      <c r="C397" s="5" t="s">
        <v>1573</v>
      </c>
      <c r="D397" s="7">
        <v>200000</v>
      </c>
      <c r="E397" s="122">
        <f>VLOOKUP($D397,Zusammenführung!$S$7:$AD$118,4,0)</f>
        <v>200000</v>
      </c>
      <c r="F397" s="123">
        <f>VLOOKUP($D397,Zusammenführung!$S$7:$AD$118,7,0)</f>
        <v>200000</v>
      </c>
      <c r="G397" s="123">
        <f>VLOOKUP($D397,Zusammenführung!$S$7:$AD$118,10,0)</f>
        <v>200000</v>
      </c>
      <c r="H397" s="285">
        <f ca="1">VLOOKUP(E397,Zusammenführung!V$7:X$118,3,0)</f>
        <v>4</v>
      </c>
      <c r="I397" s="162">
        <f ca="1">VLOOKUP(F397,Zusammenführung!$Y$7:$AA$118,3,0)</f>
        <v>5</v>
      </c>
      <c r="J397" s="286">
        <f ca="1">VLOOKUP(G397,Zusammenführung!$AB$7:$AD$118,3,0)</f>
        <v>28</v>
      </c>
    </row>
    <row r="398" spans="1:10" x14ac:dyDescent="0.25">
      <c r="A398" s="6" t="s">
        <v>2516</v>
      </c>
      <c r="B398" s="5" t="s">
        <v>1525</v>
      </c>
      <c r="C398" s="5" t="s">
        <v>1573</v>
      </c>
      <c r="D398" s="7">
        <v>200000</v>
      </c>
      <c r="E398" s="122">
        <f>VLOOKUP($D398,Zusammenführung!$S$7:$AD$118,4,0)</f>
        <v>200000</v>
      </c>
      <c r="F398" s="123">
        <f>VLOOKUP($D398,Zusammenführung!$S$7:$AD$118,7,0)</f>
        <v>200000</v>
      </c>
      <c r="G398" s="123">
        <f>VLOOKUP($D398,Zusammenführung!$S$7:$AD$118,10,0)</f>
        <v>200000</v>
      </c>
      <c r="H398" s="285">
        <f ca="1">VLOOKUP(E398,Zusammenführung!V$7:X$118,3,0)</f>
        <v>4</v>
      </c>
      <c r="I398" s="162">
        <f ca="1">VLOOKUP(F398,Zusammenführung!$Y$7:$AA$118,3,0)</f>
        <v>5</v>
      </c>
      <c r="J398" s="286">
        <f ca="1">VLOOKUP(G398,Zusammenführung!$AB$7:$AD$118,3,0)</f>
        <v>28</v>
      </c>
    </row>
    <row r="399" spans="1:10" x14ac:dyDescent="0.25">
      <c r="A399" s="6" t="s">
        <v>2517</v>
      </c>
      <c r="B399" s="5" t="s">
        <v>1527</v>
      </c>
      <c r="C399" s="5" t="s">
        <v>1573</v>
      </c>
      <c r="D399" s="7">
        <v>200000</v>
      </c>
      <c r="E399" s="122">
        <f>VLOOKUP($D399,Zusammenführung!$S$7:$AD$118,4,0)</f>
        <v>200000</v>
      </c>
      <c r="F399" s="123">
        <f>VLOOKUP($D399,Zusammenführung!$S$7:$AD$118,7,0)</f>
        <v>200000</v>
      </c>
      <c r="G399" s="123">
        <f>VLOOKUP($D399,Zusammenführung!$S$7:$AD$118,10,0)</f>
        <v>200000</v>
      </c>
      <c r="H399" s="285">
        <f ca="1">VLOOKUP(E399,Zusammenführung!V$7:X$118,3,0)</f>
        <v>4</v>
      </c>
      <c r="I399" s="162">
        <f ca="1">VLOOKUP(F399,Zusammenführung!$Y$7:$AA$118,3,0)</f>
        <v>5</v>
      </c>
      <c r="J399" s="286">
        <f ca="1">VLOOKUP(G399,Zusammenführung!$AB$7:$AD$118,3,0)</f>
        <v>28</v>
      </c>
    </row>
    <row r="400" spans="1:10" x14ac:dyDescent="0.25">
      <c r="A400" s="6" t="s">
        <v>2518</v>
      </c>
      <c r="B400" s="5" t="s">
        <v>1532</v>
      </c>
      <c r="C400" s="5" t="s">
        <v>1573</v>
      </c>
      <c r="D400" s="7">
        <v>150000</v>
      </c>
      <c r="E400" s="122">
        <f>VLOOKUP($D400,Zusammenführung!$S$7:$AD$118,4,0)</f>
        <v>100000</v>
      </c>
      <c r="F400" s="123">
        <f>VLOOKUP($D400,Zusammenführung!$S$7:$AD$118,7,0)</f>
        <v>150000</v>
      </c>
      <c r="G400" s="123">
        <f>VLOOKUP($D400,Zusammenführung!$S$7:$AD$118,10,0)</f>
        <v>147176.07973421927</v>
      </c>
      <c r="H400" s="285">
        <f ca="1">VLOOKUP(E400,Zusammenführung!V$7:X$118,3,0)</f>
        <v>3</v>
      </c>
      <c r="I400" s="162">
        <f ca="1">VLOOKUP(F400,Zusammenführung!$Y$7:$AA$118,3,0)</f>
        <v>4</v>
      </c>
      <c r="J400" s="286">
        <f ca="1">VLOOKUP(G400,Zusammenführung!$AB$7:$AD$118,3,0)</f>
        <v>24</v>
      </c>
    </row>
    <row r="401" spans="1:10" x14ac:dyDescent="0.25">
      <c r="A401" s="6" t="s">
        <v>2519</v>
      </c>
      <c r="B401" s="5" t="s">
        <v>1528</v>
      </c>
      <c r="C401" s="5" t="s">
        <v>1573</v>
      </c>
      <c r="D401" s="7">
        <v>150000</v>
      </c>
      <c r="E401" s="122">
        <f>VLOOKUP($D401,Zusammenführung!$S$7:$AD$118,4,0)</f>
        <v>100000</v>
      </c>
      <c r="F401" s="123">
        <f>VLOOKUP($D401,Zusammenführung!$S$7:$AD$118,7,0)</f>
        <v>150000</v>
      </c>
      <c r="G401" s="123">
        <f>VLOOKUP($D401,Zusammenführung!$S$7:$AD$118,10,0)</f>
        <v>147176.07973421927</v>
      </c>
      <c r="H401" s="285">
        <f ca="1">VLOOKUP(E401,Zusammenführung!V$7:X$118,3,0)</f>
        <v>3</v>
      </c>
      <c r="I401" s="162">
        <f ca="1">VLOOKUP(F401,Zusammenführung!$Y$7:$AA$118,3,0)</f>
        <v>4</v>
      </c>
      <c r="J401" s="286">
        <f ca="1">VLOOKUP(G401,Zusammenführung!$AB$7:$AD$118,3,0)</f>
        <v>24</v>
      </c>
    </row>
    <row r="402" spans="1:10" x14ac:dyDescent="0.25">
      <c r="A402" s="6" t="s">
        <v>2520</v>
      </c>
      <c r="B402" s="5" t="s">
        <v>1531</v>
      </c>
      <c r="C402" s="5" t="s">
        <v>1573</v>
      </c>
      <c r="D402" s="7">
        <v>150000</v>
      </c>
      <c r="E402" s="122">
        <f>VLOOKUP($D402,Zusammenführung!$S$7:$AD$118,4,0)</f>
        <v>100000</v>
      </c>
      <c r="F402" s="123">
        <f>VLOOKUP($D402,Zusammenführung!$S$7:$AD$118,7,0)</f>
        <v>150000</v>
      </c>
      <c r="G402" s="123">
        <f>VLOOKUP($D402,Zusammenführung!$S$7:$AD$118,10,0)</f>
        <v>147176.07973421927</v>
      </c>
      <c r="H402" s="285">
        <f ca="1">VLOOKUP(E402,Zusammenführung!V$7:X$118,3,0)</f>
        <v>3</v>
      </c>
      <c r="I402" s="162">
        <f ca="1">VLOOKUP(F402,Zusammenführung!$Y$7:$AA$118,3,0)</f>
        <v>4</v>
      </c>
      <c r="J402" s="286">
        <f ca="1">VLOOKUP(G402,Zusammenführung!$AB$7:$AD$118,3,0)</f>
        <v>24</v>
      </c>
    </row>
    <row r="403" spans="1:10" x14ac:dyDescent="0.25">
      <c r="A403" s="6" t="s">
        <v>2521</v>
      </c>
      <c r="B403" s="5" t="s">
        <v>1533</v>
      </c>
      <c r="C403" s="5" t="s">
        <v>1573</v>
      </c>
      <c r="D403" s="7">
        <v>150000</v>
      </c>
      <c r="E403" s="122">
        <f>VLOOKUP($D403,Zusammenführung!$S$7:$AD$118,4,0)</f>
        <v>100000</v>
      </c>
      <c r="F403" s="123">
        <f>VLOOKUP($D403,Zusammenführung!$S$7:$AD$118,7,0)</f>
        <v>150000</v>
      </c>
      <c r="G403" s="123">
        <f>VLOOKUP($D403,Zusammenführung!$S$7:$AD$118,10,0)</f>
        <v>147176.07973421927</v>
      </c>
      <c r="H403" s="285">
        <f ca="1">VLOOKUP(E403,Zusammenführung!V$7:X$118,3,0)</f>
        <v>3</v>
      </c>
      <c r="I403" s="162">
        <f ca="1">VLOOKUP(F403,Zusammenführung!$Y$7:$AA$118,3,0)</f>
        <v>4</v>
      </c>
      <c r="J403" s="286">
        <f ca="1">VLOOKUP(G403,Zusammenführung!$AB$7:$AD$118,3,0)</f>
        <v>24</v>
      </c>
    </row>
    <row r="404" spans="1:10" x14ac:dyDescent="0.25">
      <c r="A404" s="6" t="s">
        <v>2522</v>
      </c>
      <c r="B404" s="5" t="s">
        <v>1529</v>
      </c>
      <c r="C404" s="5" t="s">
        <v>1573</v>
      </c>
      <c r="D404" s="7">
        <v>150000</v>
      </c>
      <c r="E404" s="122">
        <f>VLOOKUP($D404,Zusammenführung!$S$7:$AD$118,4,0)</f>
        <v>100000</v>
      </c>
      <c r="F404" s="123">
        <f>VLOOKUP($D404,Zusammenführung!$S$7:$AD$118,7,0)</f>
        <v>150000</v>
      </c>
      <c r="G404" s="123">
        <f>VLOOKUP($D404,Zusammenführung!$S$7:$AD$118,10,0)</f>
        <v>147176.07973421927</v>
      </c>
      <c r="H404" s="285">
        <f ca="1">VLOOKUP(E404,Zusammenführung!V$7:X$118,3,0)</f>
        <v>3</v>
      </c>
      <c r="I404" s="162">
        <f ca="1">VLOOKUP(F404,Zusammenführung!$Y$7:$AA$118,3,0)</f>
        <v>4</v>
      </c>
      <c r="J404" s="286">
        <f ca="1">VLOOKUP(G404,Zusammenführung!$AB$7:$AD$118,3,0)</f>
        <v>24</v>
      </c>
    </row>
    <row r="405" spans="1:10" x14ac:dyDescent="0.25">
      <c r="A405" s="6" t="s">
        <v>2523</v>
      </c>
      <c r="B405" s="5" t="s">
        <v>1530</v>
      </c>
      <c r="C405" s="5" t="s">
        <v>1573</v>
      </c>
      <c r="D405" s="7">
        <v>150000</v>
      </c>
      <c r="E405" s="122">
        <f>VLOOKUP($D405,Zusammenführung!$S$7:$AD$118,4,0)</f>
        <v>100000</v>
      </c>
      <c r="F405" s="123">
        <f>VLOOKUP($D405,Zusammenführung!$S$7:$AD$118,7,0)</f>
        <v>150000</v>
      </c>
      <c r="G405" s="123">
        <f>VLOOKUP($D405,Zusammenführung!$S$7:$AD$118,10,0)</f>
        <v>147176.07973421927</v>
      </c>
      <c r="H405" s="285">
        <f ca="1">VLOOKUP(E405,Zusammenführung!V$7:X$118,3,0)</f>
        <v>3</v>
      </c>
      <c r="I405" s="162">
        <f ca="1">VLOOKUP(F405,Zusammenführung!$Y$7:$AA$118,3,0)</f>
        <v>4</v>
      </c>
      <c r="J405" s="286">
        <f ca="1">VLOOKUP(G405,Zusammenführung!$AB$7:$AD$118,3,0)</f>
        <v>24</v>
      </c>
    </row>
    <row r="406" spans="1:10" x14ac:dyDescent="0.25">
      <c r="A406" s="6" t="s">
        <v>2524</v>
      </c>
      <c r="B406" s="5" t="s">
        <v>1535</v>
      </c>
      <c r="C406" s="5" t="s">
        <v>1573</v>
      </c>
      <c r="D406" s="7">
        <v>125000</v>
      </c>
      <c r="E406" s="122">
        <f>VLOOKUP($D406,Zusammenführung!$S$7:$AD$118,4,0)</f>
        <v>100000</v>
      </c>
      <c r="F406" s="123">
        <f>VLOOKUP($D406,Zusammenführung!$S$7:$AD$118,7,0)</f>
        <v>100000</v>
      </c>
      <c r="G406" s="123">
        <f>VLOOKUP($D406,Zusammenführung!$S$7:$AD$118,10,0)</f>
        <v>123754.15282392029</v>
      </c>
      <c r="H406" s="285">
        <f ca="1">VLOOKUP(E406,Zusammenführung!V$7:X$118,3,0)</f>
        <v>3</v>
      </c>
      <c r="I406" s="162">
        <f ca="1">VLOOKUP(F406,Zusammenführung!$Y$7:$AA$118,3,0)</f>
        <v>3</v>
      </c>
      <c r="J406" s="286">
        <f ca="1">VLOOKUP(G406,Zusammenführung!$AB$7:$AD$118,3,0)</f>
        <v>22</v>
      </c>
    </row>
    <row r="407" spans="1:10" x14ac:dyDescent="0.25">
      <c r="A407" s="6" t="s">
        <v>2525</v>
      </c>
      <c r="B407" s="5" t="s">
        <v>1536</v>
      </c>
      <c r="C407" s="5" t="s">
        <v>1573</v>
      </c>
      <c r="D407" s="7">
        <v>125000</v>
      </c>
      <c r="E407" s="122">
        <f>VLOOKUP($D407,Zusammenführung!$S$7:$AD$118,4,0)</f>
        <v>100000</v>
      </c>
      <c r="F407" s="123">
        <f>VLOOKUP($D407,Zusammenführung!$S$7:$AD$118,7,0)</f>
        <v>100000</v>
      </c>
      <c r="G407" s="123">
        <f>VLOOKUP($D407,Zusammenführung!$S$7:$AD$118,10,0)</f>
        <v>123754.15282392029</v>
      </c>
      <c r="H407" s="285">
        <f ca="1">VLOOKUP(E407,Zusammenführung!V$7:X$118,3,0)</f>
        <v>3</v>
      </c>
      <c r="I407" s="162">
        <f ca="1">VLOOKUP(F407,Zusammenführung!$Y$7:$AA$118,3,0)</f>
        <v>3</v>
      </c>
      <c r="J407" s="286">
        <f ca="1">VLOOKUP(G407,Zusammenführung!$AB$7:$AD$118,3,0)</f>
        <v>22</v>
      </c>
    </row>
    <row r="408" spans="1:10" x14ac:dyDescent="0.25">
      <c r="A408" s="6" t="s">
        <v>2526</v>
      </c>
      <c r="B408" s="5" t="s">
        <v>1534</v>
      </c>
      <c r="C408" s="5" t="s">
        <v>1573</v>
      </c>
      <c r="D408" s="7">
        <v>125000</v>
      </c>
      <c r="E408" s="122">
        <f>VLOOKUP($D408,Zusammenführung!$S$7:$AD$118,4,0)</f>
        <v>100000</v>
      </c>
      <c r="F408" s="123">
        <f>VLOOKUP($D408,Zusammenführung!$S$7:$AD$118,7,0)</f>
        <v>100000</v>
      </c>
      <c r="G408" s="123">
        <f>VLOOKUP($D408,Zusammenführung!$S$7:$AD$118,10,0)</f>
        <v>123754.15282392029</v>
      </c>
      <c r="H408" s="285">
        <f ca="1">VLOOKUP(E408,Zusammenführung!V$7:X$118,3,0)</f>
        <v>3</v>
      </c>
      <c r="I408" s="162">
        <f ca="1">VLOOKUP(F408,Zusammenführung!$Y$7:$AA$118,3,0)</f>
        <v>3</v>
      </c>
      <c r="J408" s="286">
        <f ca="1">VLOOKUP(G408,Zusammenführung!$AB$7:$AD$118,3,0)</f>
        <v>22</v>
      </c>
    </row>
    <row r="409" spans="1:10" x14ac:dyDescent="0.25">
      <c r="A409" s="6" t="s">
        <v>2527</v>
      </c>
      <c r="B409" s="5" t="s">
        <v>1538</v>
      </c>
      <c r="C409" s="5" t="s">
        <v>1573</v>
      </c>
      <c r="D409" s="7">
        <v>125000</v>
      </c>
      <c r="E409" s="122">
        <f>VLOOKUP($D409,Zusammenführung!$S$7:$AD$118,4,0)</f>
        <v>100000</v>
      </c>
      <c r="F409" s="123">
        <f>VLOOKUP($D409,Zusammenführung!$S$7:$AD$118,7,0)</f>
        <v>100000</v>
      </c>
      <c r="G409" s="123">
        <f>VLOOKUP($D409,Zusammenführung!$S$7:$AD$118,10,0)</f>
        <v>123754.15282392029</v>
      </c>
      <c r="H409" s="285">
        <f ca="1">VLOOKUP(E409,Zusammenführung!V$7:X$118,3,0)</f>
        <v>3</v>
      </c>
      <c r="I409" s="162">
        <f ca="1">VLOOKUP(F409,Zusammenführung!$Y$7:$AA$118,3,0)</f>
        <v>3</v>
      </c>
      <c r="J409" s="286">
        <f ca="1">VLOOKUP(G409,Zusammenführung!$AB$7:$AD$118,3,0)</f>
        <v>22</v>
      </c>
    </row>
    <row r="410" spans="1:10" x14ac:dyDescent="0.25">
      <c r="A410" s="6" t="s">
        <v>2528</v>
      </c>
      <c r="B410" s="5" t="s">
        <v>1537</v>
      </c>
      <c r="C410" s="5" t="s">
        <v>1573</v>
      </c>
      <c r="D410" s="7">
        <v>125000</v>
      </c>
      <c r="E410" s="122">
        <f>VLOOKUP($D410,Zusammenführung!$S$7:$AD$118,4,0)</f>
        <v>100000</v>
      </c>
      <c r="F410" s="123">
        <f>VLOOKUP($D410,Zusammenführung!$S$7:$AD$118,7,0)</f>
        <v>100000</v>
      </c>
      <c r="G410" s="123">
        <f>VLOOKUP($D410,Zusammenführung!$S$7:$AD$118,10,0)</f>
        <v>123754.15282392029</v>
      </c>
      <c r="H410" s="285">
        <f ca="1">VLOOKUP(E410,Zusammenführung!V$7:X$118,3,0)</f>
        <v>3</v>
      </c>
      <c r="I410" s="162">
        <f ca="1">VLOOKUP(F410,Zusammenführung!$Y$7:$AA$118,3,0)</f>
        <v>3</v>
      </c>
      <c r="J410" s="286">
        <f ca="1">VLOOKUP(G410,Zusammenführung!$AB$7:$AD$118,3,0)</f>
        <v>22</v>
      </c>
    </row>
    <row r="411" spans="1:10" x14ac:dyDescent="0.25">
      <c r="A411" s="6" t="s">
        <v>2529</v>
      </c>
      <c r="B411" s="5" t="s">
        <v>1547</v>
      </c>
      <c r="C411" s="5" t="s">
        <v>1573</v>
      </c>
      <c r="D411" s="7">
        <v>100000</v>
      </c>
      <c r="E411" s="122">
        <f>VLOOKUP($D411,Zusammenführung!$S$7:$AD$118,4,0)</f>
        <v>100000</v>
      </c>
      <c r="F411" s="123">
        <f>VLOOKUP($D411,Zusammenführung!$S$7:$AD$118,7,0)</f>
        <v>100000</v>
      </c>
      <c r="G411" s="123">
        <f>VLOOKUP($D411,Zusammenführung!$S$7:$AD$118,10,0)</f>
        <v>102325.58139534885</v>
      </c>
      <c r="H411" s="285">
        <f ca="1">VLOOKUP(E411,Zusammenführung!V$7:X$118,3,0)</f>
        <v>3</v>
      </c>
      <c r="I411" s="162">
        <f ca="1">VLOOKUP(F411,Zusammenführung!$Y$7:$AA$118,3,0)</f>
        <v>3</v>
      </c>
      <c r="J411" s="286">
        <f ca="1">VLOOKUP(G411,Zusammenführung!$AB$7:$AD$118,3,0)</f>
        <v>20</v>
      </c>
    </row>
    <row r="412" spans="1:10" x14ac:dyDescent="0.25">
      <c r="A412" s="6" t="s">
        <v>2530</v>
      </c>
      <c r="B412" s="5" t="s">
        <v>1548</v>
      </c>
      <c r="C412" s="5" t="s">
        <v>1573</v>
      </c>
      <c r="D412" s="7">
        <v>100000</v>
      </c>
      <c r="E412" s="122">
        <f>VLOOKUP($D412,Zusammenführung!$S$7:$AD$118,4,0)</f>
        <v>100000</v>
      </c>
      <c r="F412" s="123">
        <f>VLOOKUP($D412,Zusammenführung!$S$7:$AD$118,7,0)</f>
        <v>100000</v>
      </c>
      <c r="G412" s="123">
        <f>VLOOKUP($D412,Zusammenführung!$S$7:$AD$118,10,0)</f>
        <v>102325.58139534885</v>
      </c>
      <c r="H412" s="285">
        <f ca="1">VLOOKUP(E412,Zusammenführung!V$7:X$118,3,0)</f>
        <v>3</v>
      </c>
      <c r="I412" s="162">
        <f ca="1">VLOOKUP(F412,Zusammenführung!$Y$7:$AA$118,3,0)</f>
        <v>3</v>
      </c>
      <c r="J412" s="286">
        <f ca="1">VLOOKUP(G412,Zusammenführung!$AB$7:$AD$118,3,0)</f>
        <v>20</v>
      </c>
    </row>
    <row r="413" spans="1:10" x14ac:dyDescent="0.25">
      <c r="A413" s="6" t="s">
        <v>2531</v>
      </c>
      <c r="B413" s="5" t="s">
        <v>1544</v>
      </c>
      <c r="C413" s="5" t="s">
        <v>1573</v>
      </c>
      <c r="D413" s="7">
        <v>100000</v>
      </c>
      <c r="E413" s="122">
        <f>VLOOKUP($D413,Zusammenführung!$S$7:$AD$118,4,0)</f>
        <v>100000</v>
      </c>
      <c r="F413" s="123">
        <f>VLOOKUP($D413,Zusammenführung!$S$7:$AD$118,7,0)</f>
        <v>100000</v>
      </c>
      <c r="G413" s="123">
        <f>VLOOKUP($D413,Zusammenführung!$S$7:$AD$118,10,0)</f>
        <v>102325.58139534885</v>
      </c>
      <c r="H413" s="285">
        <f ca="1">VLOOKUP(E413,Zusammenführung!V$7:X$118,3,0)</f>
        <v>3</v>
      </c>
      <c r="I413" s="162">
        <f ca="1">VLOOKUP(F413,Zusammenführung!$Y$7:$AA$118,3,0)</f>
        <v>3</v>
      </c>
      <c r="J413" s="286">
        <f ca="1">VLOOKUP(G413,Zusammenführung!$AB$7:$AD$118,3,0)</f>
        <v>20</v>
      </c>
    </row>
    <row r="414" spans="1:10" x14ac:dyDescent="0.25">
      <c r="A414" s="6" t="s">
        <v>2532</v>
      </c>
      <c r="B414" s="5" t="s">
        <v>1546</v>
      </c>
      <c r="C414" s="5" t="s">
        <v>1573</v>
      </c>
      <c r="D414" s="7">
        <v>100000</v>
      </c>
      <c r="E414" s="122">
        <f>VLOOKUP($D414,Zusammenführung!$S$7:$AD$118,4,0)</f>
        <v>100000</v>
      </c>
      <c r="F414" s="123">
        <f>VLOOKUP($D414,Zusammenführung!$S$7:$AD$118,7,0)</f>
        <v>100000</v>
      </c>
      <c r="G414" s="123">
        <f>VLOOKUP($D414,Zusammenführung!$S$7:$AD$118,10,0)</f>
        <v>102325.58139534885</v>
      </c>
      <c r="H414" s="285">
        <f ca="1">VLOOKUP(E414,Zusammenführung!V$7:X$118,3,0)</f>
        <v>3</v>
      </c>
      <c r="I414" s="162">
        <f ca="1">VLOOKUP(F414,Zusammenführung!$Y$7:$AA$118,3,0)</f>
        <v>3</v>
      </c>
      <c r="J414" s="286">
        <f ca="1">VLOOKUP(G414,Zusammenführung!$AB$7:$AD$118,3,0)</f>
        <v>20</v>
      </c>
    </row>
    <row r="415" spans="1:10" x14ac:dyDescent="0.25">
      <c r="A415" s="6" t="s">
        <v>2533</v>
      </c>
      <c r="B415" s="5" t="s">
        <v>1545</v>
      </c>
      <c r="C415" s="5" t="s">
        <v>1573</v>
      </c>
      <c r="D415" s="7">
        <v>100000</v>
      </c>
      <c r="E415" s="122">
        <f>VLOOKUP($D415,Zusammenführung!$S$7:$AD$118,4,0)</f>
        <v>100000</v>
      </c>
      <c r="F415" s="123">
        <f>VLOOKUP($D415,Zusammenführung!$S$7:$AD$118,7,0)</f>
        <v>100000</v>
      </c>
      <c r="G415" s="123">
        <f>VLOOKUP($D415,Zusammenführung!$S$7:$AD$118,10,0)</f>
        <v>102325.58139534885</v>
      </c>
      <c r="H415" s="285">
        <f ca="1">VLOOKUP(E415,Zusammenführung!V$7:X$118,3,0)</f>
        <v>3</v>
      </c>
      <c r="I415" s="162">
        <f ca="1">VLOOKUP(F415,Zusammenführung!$Y$7:$AA$118,3,0)</f>
        <v>3</v>
      </c>
      <c r="J415" s="286">
        <f ca="1">VLOOKUP(G415,Zusammenführung!$AB$7:$AD$118,3,0)</f>
        <v>20</v>
      </c>
    </row>
    <row r="416" spans="1:10" x14ac:dyDescent="0.25">
      <c r="A416" s="6" t="s">
        <v>2534</v>
      </c>
      <c r="B416" s="5" t="s">
        <v>1541</v>
      </c>
      <c r="C416" s="5" t="s">
        <v>1573</v>
      </c>
      <c r="D416" s="7">
        <v>100000</v>
      </c>
      <c r="E416" s="122">
        <f>VLOOKUP($D416,Zusammenführung!$S$7:$AD$118,4,0)</f>
        <v>100000</v>
      </c>
      <c r="F416" s="123">
        <f>VLOOKUP($D416,Zusammenführung!$S$7:$AD$118,7,0)</f>
        <v>100000</v>
      </c>
      <c r="G416" s="123">
        <f>VLOOKUP($D416,Zusammenführung!$S$7:$AD$118,10,0)</f>
        <v>102325.58139534885</v>
      </c>
      <c r="H416" s="285">
        <f ca="1">VLOOKUP(E416,Zusammenführung!V$7:X$118,3,0)</f>
        <v>3</v>
      </c>
      <c r="I416" s="162">
        <f ca="1">VLOOKUP(F416,Zusammenführung!$Y$7:$AA$118,3,0)</f>
        <v>3</v>
      </c>
      <c r="J416" s="286">
        <f ca="1">VLOOKUP(G416,Zusammenführung!$AB$7:$AD$118,3,0)</f>
        <v>20</v>
      </c>
    </row>
    <row r="417" spans="1:10" x14ac:dyDescent="0.25">
      <c r="A417" s="6" t="s">
        <v>2535</v>
      </c>
      <c r="B417" s="5" t="s">
        <v>1549</v>
      </c>
      <c r="C417" s="5" t="s">
        <v>1573</v>
      </c>
      <c r="D417" s="7">
        <v>100000</v>
      </c>
      <c r="E417" s="122">
        <f>VLOOKUP($D417,Zusammenführung!$S$7:$AD$118,4,0)</f>
        <v>100000</v>
      </c>
      <c r="F417" s="123">
        <f>VLOOKUP($D417,Zusammenführung!$S$7:$AD$118,7,0)</f>
        <v>100000</v>
      </c>
      <c r="G417" s="123">
        <f>VLOOKUP($D417,Zusammenführung!$S$7:$AD$118,10,0)</f>
        <v>102325.58139534885</v>
      </c>
      <c r="H417" s="285">
        <f ca="1">VLOOKUP(E417,Zusammenführung!V$7:X$118,3,0)</f>
        <v>3</v>
      </c>
      <c r="I417" s="162">
        <f ca="1">VLOOKUP(F417,Zusammenführung!$Y$7:$AA$118,3,0)</f>
        <v>3</v>
      </c>
      <c r="J417" s="286">
        <f ca="1">VLOOKUP(G417,Zusammenführung!$AB$7:$AD$118,3,0)</f>
        <v>20</v>
      </c>
    </row>
    <row r="418" spans="1:10" x14ac:dyDescent="0.25">
      <c r="A418" s="6" t="s">
        <v>2536</v>
      </c>
      <c r="B418" s="5" t="s">
        <v>1543</v>
      </c>
      <c r="C418" s="5" t="s">
        <v>1573</v>
      </c>
      <c r="D418" s="7">
        <v>100000</v>
      </c>
      <c r="E418" s="122">
        <f>VLOOKUP($D418,Zusammenführung!$S$7:$AD$118,4,0)</f>
        <v>100000</v>
      </c>
      <c r="F418" s="123">
        <f>VLOOKUP($D418,Zusammenführung!$S$7:$AD$118,7,0)</f>
        <v>100000</v>
      </c>
      <c r="G418" s="123">
        <f>VLOOKUP($D418,Zusammenführung!$S$7:$AD$118,10,0)</f>
        <v>102325.58139534885</v>
      </c>
      <c r="H418" s="285">
        <f ca="1">VLOOKUP(E418,Zusammenführung!V$7:X$118,3,0)</f>
        <v>3</v>
      </c>
      <c r="I418" s="162">
        <f ca="1">VLOOKUP(F418,Zusammenführung!$Y$7:$AA$118,3,0)</f>
        <v>3</v>
      </c>
      <c r="J418" s="286">
        <f ca="1">VLOOKUP(G418,Zusammenführung!$AB$7:$AD$118,3,0)</f>
        <v>20</v>
      </c>
    </row>
    <row r="419" spans="1:10" x14ac:dyDescent="0.25">
      <c r="A419" s="6" t="s">
        <v>2537</v>
      </c>
      <c r="B419" s="5" t="s">
        <v>1539</v>
      </c>
      <c r="C419" s="5" t="s">
        <v>1573</v>
      </c>
      <c r="D419" s="7">
        <v>100000</v>
      </c>
      <c r="E419" s="122">
        <f>VLOOKUP($D419,Zusammenführung!$S$7:$AD$118,4,0)</f>
        <v>100000</v>
      </c>
      <c r="F419" s="123">
        <f>VLOOKUP($D419,Zusammenführung!$S$7:$AD$118,7,0)</f>
        <v>100000</v>
      </c>
      <c r="G419" s="123">
        <f>VLOOKUP($D419,Zusammenführung!$S$7:$AD$118,10,0)</f>
        <v>102325.58139534885</v>
      </c>
      <c r="H419" s="285">
        <f ca="1">VLOOKUP(E419,Zusammenführung!V$7:X$118,3,0)</f>
        <v>3</v>
      </c>
      <c r="I419" s="162">
        <f ca="1">VLOOKUP(F419,Zusammenführung!$Y$7:$AA$118,3,0)</f>
        <v>3</v>
      </c>
      <c r="J419" s="286">
        <f ca="1">VLOOKUP(G419,Zusammenführung!$AB$7:$AD$118,3,0)</f>
        <v>20</v>
      </c>
    </row>
    <row r="420" spans="1:10" x14ac:dyDescent="0.25">
      <c r="A420" s="6" t="s">
        <v>2538</v>
      </c>
      <c r="B420" s="5" t="s">
        <v>1542</v>
      </c>
      <c r="C420" s="5" t="s">
        <v>1573</v>
      </c>
      <c r="D420" s="7">
        <v>100000</v>
      </c>
      <c r="E420" s="122">
        <f>VLOOKUP($D420,Zusammenführung!$S$7:$AD$118,4,0)</f>
        <v>100000</v>
      </c>
      <c r="F420" s="123">
        <f>VLOOKUP($D420,Zusammenführung!$S$7:$AD$118,7,0)</f>
        <v>100000</v>
      </c>
      <c r="G420" s="123">
        <f>VLOOKUP($D420,Zusammenführung!$S$7:$AD$118,10,0)</f>
        <v>102325.58139534885</v>
      </c>
      <c r="H420" s="285">
        <f ca="1">VLOOKUP(E420,Zusammenführung!V$7:X$118,3,0)</f>
        <v>3</v>
      </c>
      <c r="I420" s="162">
        <f ca="1">VLOOKUP(F420,Zusammenführung!$Y$7:$AA$118,3,0)</f>
        <v>3</v>
      </c>
      <c r="J420" s="286">
        <f ca="1">VLOOKUP(G420,Zusammenführung!$AB$7:$AD$118,3,0)</f>
        <v>20</v>
      </c>
    </row>
    <row r="421" spans="1:10" x14ac:dyDescent="0.25">
      <c r="A421" s="6" t="s">
        <v>2539</v>
      </c>
      <c r="B421" s="5" t="s">
        <v>1540</v>
      </c>
      <c r="C421" s="5" t="s">
        <v>1573</v>
      </c>
      <c r="D421" s="7">
        <v>100000</v>
      </c>
      <c r="E421" s="122">
        <f>VLOOKUP($D421,Zusammenführung!$S$7:$AD$118,4,0)</f>
        <v>100000</v>
      </c>
      <c r="F421" s="123">
        <f>VLOOKUP($D421,Zusammenführung!$S$7:$AD$118,7,0)</f>
        <v>100000</v>
      </c>
      <c r="G421" s="123">
        <f>VLOOKUP($D421,Zusammenführung!$S$7:$AD$118,10,0)</f>
        <v>102325.58139534885</v>
      </c>
      <c r="H421" s="285">
        <f ca="1">VLOOKUP(E421,Zusammenführung!V$7:X$118,3,0)</f>
        <v>3</v>
      </c>
      <c r="I421" s="162">
        <f ca="1">VLOOKUP(F421,Zusammenführung!$Y$7:$AA$118,3,0)</f>
        <v>3</v>
      </c>
      <c r="J421" s="286">
        <f ca="1">VLOOKUP(G421,Zusammenführung!$AB$7:$AD$118,3,0)</f>
        <v>20</v>
      </c>
    </row>
    <row r="422" spans="1:10" x14ac:dyDescent="0.25">
      <c r="A422" s="6" t="s">
        <v>2540</v>
      </c>
      <c r="B422" s="5" t="s">
        <v>1556</v>
      </c>
      <c r="C422" s="5" t="s">
        <v>1573</v>
      </c>
      <c r="D422" s="7">
        <v>75000</v>
      </c>
      <c r="E422" s="122">
        <f>VLOOKUP($D422,Zusammenführung!$S$7:$AD$118,4,0)</f>
        <v>50000</v>
      </c>
      <c r="F422" s="123">
        <f>VLOOKUP($D422,Zusammenführung!$S$7:$AD$118,7,0)</f>
        <v>50000</v>
      </c>
      <c r="G422" s="123">
        <f>VLOOKUP($D422,Zusammenführung!$S$7:$AD$118,10,0)</f>
        <v>73920.265780730901</v>
      </c>
      <c r="H422" s="285">
        <f ca="1">VLOOKUP(E422,Zusammenführung!V$7:X$118,3,0)</f>
        <v>2</v>
      </c>
      <c r="I422" s="162">
        <f ca="1">VLOOKUP(F422,Zusammenführung!$Y$7:$AA$118,3,0)</f>
        <v>2</v>
      </c>
      <c r="J422" s="286">
        <f ca="1">VLOOKUP(G422,Zusammenführung!$AB$7:$AD$118,3,0)</f>
        <v>17</v>
      </c>
    </row>
    <row r="423" spans="1:10" x14ac:dyDescent="0.25">
      <c r="A423" s="6" t="s">
        <v>2541</v>
      </c>
      <c r="B423" s="5" t="s">
        <v>1553</v>
      </c>
      <c r="C423" s="5" t="s">
        <v>1573</v>
      </c>
      <c r="D423" s="7">
        <v>75000</v>
      </c>
      <c r="E423" s="122">
        <f>VLOOKUP($D423,Zusammenführung!$S$7:$AD$118,4,0)</f>
        <v>50000</v>
      </c>
      <c r="F423" s="123">
        <f>VLOOKUP($D423,Zusammenführung!$S$7:$AD$118,7,0)</f>
        <v>50000</v>
      </c>
      <c r="G423" s="123">
        <f>VLOOKUP($D423,Zusammenführung!$S$7:$AD$118,10,0)</f>
        <v>73920.265780730901</v>
      </c>
      <c r="H423" s="285">
        <f ca="1">VLOOKUP(E423,Zusammenführung!V$7:X$118,3,0)</f>
        <v>2</v>
      </c>
      <c r="I423" s="162">
        <f ca="1">VLOOKUP(F423,Zusammenführung!$Y$7:$AA$118,3,0)</f>
        <v>2</v>
      </c>
      <c r="J423" s="286">
        <f ca="1">VLOOKUP(G423,Zusammenführung!$AB$7:$AD$118,3,0)</f>
        <v>17</v>
      </c>
    </row>
    <row r="424" spans="1:10" x14ac:dyDescent="0.25">
      <c r="A424" s="6" t="s">
        <v>2542</v>
      </c>
      <c r="B424" s="5" t="s">
        <v>1558</v>
      </c>
      <c r="C424" s="5" t="s">
        <v>1573</v>
      </c>
      <c r="D424" s="7">
        <v>75000</v>
      </c>
      <c r="E424" s="122">
        <f>VLOOKUP($D424,Zusammenführung!$S$7:$AD$118,4,0)</f>
        <v>50000</v>
      </c>
      <c r="F424" s="123">
        <f>VLOOKUP($D424,Zusammenführung!$S$7:$AD$118,7,0)</f>
        <v>50000</v>
      </c>
      <c r="G424" s="123">
        <f>VLOOKUP($D424,Zusammenführung!$S$7:$AD$118,10,0)</f>
        <v>73920.265780730901</v>
      </c>
      <c r="H424" s="285">
        <f ca="1">VLOOKUP(E424,Zusammenführung!V$7:X$118,3,0)</f>
        <v>2</v>
      </c>
      <c r="I424" s="162">
        <f ca="1">VLOOKUP(F424,Zusammenführung!$Y$7:$AA$118,3,0)</f>
        <v>2</v>
      </c>
      <c r="J424" s="286">
        <f ca="1">VLOOKUP(G424,Zusammenführung!$AB$7:$AD$118,3,0)</f>
        <v>17</v>
      </c>
    </row>
    <row r="425" spans="1:10" x14ac:dyDescent="0.25">
      <c r="A425" s="6" t="s">
        <v>2543</v>
      </c>
      <c r="B425" s="5" t="s">
        <v>1550</v>
      </c>
      <c r="C425" s="5" t="s">
        <v>1573</v>
      </c>
      <c r="D425" s="7">
        <v>75000</v>
      </c>
      <c r="E425" s="122">
        <f>VLOOKUP($D425,Zusammenführung!$S$7:$AD$118,4,0)</f>
        <v>50000</v>
      </c>
      <c r="F425" s="123">
        <f>VLOOKUP($D425,Zusammenführung!$S$7:$AD$118,7,0)</f>
        <v>50000</v>
      </c>
      <c r="G425" s="123">
        <f>VLOOKUP($D425,Zusammenführung!$S$7:$AD$118,10,0)</f>
        <v>73920.265780730901</v>
      </c>
      <c r="H425" s="285">
        <f ca="1">VLOOKUP(E425,Zusammenführung!V$7:X$118,3,0)</f>
        <v>2</v>
      </c>
      <c r="I425" s="162">
        <f ca="1">VLOOKUP(F425,Zusammenführung!$Y$7:$AA$118,3,0)</f>
        <v>2</v>
      </c>
      <c r="J425" s="286">
        <f ca="1">VLOOKUP(G425,Zusammenführung!$AB$7:$AD$118,3,0)</f>
        <v>17</v>
      </c>
    </row>
    <row r="426" spans="1:10" x14ac:dyDescent="0.25">
      <c r="A426" s="6" t="s">
        <v>2544</v>
      </c>
      <c r="B426" s="5" t="s">
        <v>1555</v>
      </c>
      <c r="C426" s="5" t="s">
        <v>1573</v>
      </c>
      <c r="D426" s="7">
        <v>75000</v>
      </c>
      <c r="E426" s="122">
        <f>VLOOKUP($D426,Zusammenführung!$S$7:$AD$118,4,0)</f>
        <v>50000</v>
      </c>
      <c r="F426" s="123">
        <f>VLOOKUP($D426,Zusammenführung!$S$7:$AD$118,7,0)</f>
        <v>50000</v>
      </c>
      <c r="G426" s="123">
        <f>VLOOKUP($D426,Zusammenführung!$S$7:$AD$118,10,0)</f>
        <v>73920.265780730901</v>
      </c>
      <c r="H426" s="285">
        <f ca="1">VLOOKUP(E426,Zusammenführung!V$7:X$118,3,0)</f>
        <v>2</v>
      </c>
      <c r="I426" s="162">
        <f ca="1">VLOOKUP(F426,Zusammenführung!$Y$7:$AA$118,3,0)</f>
        <v>2</v>
      </c>
      <c r="J426" s="286">
        <f ca="1">VLOOKUP(G426,Zusammenführung!$AB$7:$AD$118,3,0)</f>
        <v>17</v>
      </c>
    </row>
    <row r="427" spans="1:10" x14ac:dyDescent="0.25">
      <c r="A427" s="6" t="s">
        <v>2545</v>
      </c>
      <c r="B427" s="5" t="s">
        <v>1559</v>
      </c>
      <c r="C427" s="5" t="s">
        <v>1573</v>
      </c>
      <c r="D427" s="7">
        <v>75000</v>
      </c>
      <c r="E427" s="122">
        <f>VLOOKUP($D427,Zusammenführung!$S$7:$AD$118,4,0)</f>
        <v>50000</v>
      </c>
      <c r="F427" s="123">
        <f>VLOOKUP($D427,Zusammenführung!$S$7:$AD$118,7,0)</f>
        <v>50000</v>
      </c>
      <c r="G427" s="123">
        <f>VLOOKUP($D427,Zusammenführung!$S$7:$AD$118,10,0)</f>
        <v>73920.265780730901</v>
      </c>
      <c r="H427" s="285">
        <f ca="1">VLOOKUP(E427,Zusammenführung!V$7:X$118,3,0)</f>
        <v>2</v>
      </c>
      <c r="I427" s="162">
        <f ca="1">VLOOKUP(F427,Zusammenführung!$Y$7:$AA$118,3,0)</f>
        <v>2</v>
      </c>
      <c r="J427" s="286">
        <f ca="1">VLOOKUP(G427,Zusammenführung!$AB$7:$AD$118,3,0)</f>
        <v>17</v>
      </c>
    </row>
    <row r="428" spans="1:10" x14ac:dyDescent="0.25">
      <c r="A428" s="6" t="s">
        <v>2546</v>
      </c>
      <c r="B428" s="5" t="s">
        <v>1561</v>
      </c>
      <c r="C428" s="5" t="s">
        <v>1573</v>
      </c>
      <c r="D428" s="7">
        <v>75000</v>
      </c>
      <c r="E428" s="122">
        <f>VLOOKUP($D428,Zusammenführung!$S$7:$AD$118,4,0)</f>
        <v>50000</v>
      </c>
      <c r="F428" s="123">
        <f>VLOOKUP($D428,Zusammenführung!$S$7:$AD$118,7,0)</f>
        <v>50000</v>
      </c>
      <c r="G428" s="123">
        <f>VLOOKUP($D428,Zusammenführung!$S$7:$AD$118,10,0)</f>
        <v>73920.265780730901</v>
      </c>
      <c r="H428" s="285">
        <f ca="1">VLOOKUP(E428,Zusammenführung!V$7:X$118,3,0)</f>
        <v>2</v>
      </c>
      <c r="I428" s="162">
        <f ca="1">VLOOKUP(F428,Zusammenführung!$Y$7:$AA$118,3,0)</f>
        <v>2</v>
      </c>
      <c r="J428" s="286">
        <f ca="1">VLOOKUP(G428,Zusammenführung!$AB$7:$AD$118,3,0)</f>
        <v>17</v>
      </c>
    </row>
    <row r="429" spans="1:10" x14ac:dyDescent="0.25">
      <c r="A429" s="6" t="s">
        <v>2547</v>
      </c>
      <c r="B429" s="5" t="s">
        <v>1557</v>
      </c>
      <c r="C429" s="5" t="s">
        <v>1573</v>
      </c>
      <c r="D429" s="7">
        <v>75000</v>
      </c>
      <c r="E429" s="122">
        <f>VLOOKUP($D429,Zusammenführung!$S$7:$AD$118,4,0)</f>
        <v>50000</v>
      </c>
      <c r="F429" s="123">
        <f>VLOOKUP($D429,Zusammenführung!$S$7:$AD$118,7,0)</f>
        <v>50000</v>
      </c>
      <c r="G429" s="123">
        <f>VLOOKUP($D429,Zusammenführung!$S$7:$AD$118,10,0)</f>
        <v>73920.265780730901</v>
      </c>
      <c r="H429" s="285">
        <f ca="1">VLOOKUP(E429,Zusammenführung!V$7:X$118,3,0)</f>
        <v>2</v>
      </c>
      <c r="I429" s="162">
        <f ca="1">VLOOKUP(F429,Zusammenführung!$Y$7:$AA$118,3,0)</f>
        <v>2</v>
      </c>
      <c r="J429" s="286">
        <f ca="1">VLOOKUP(G429,Zusammenführung!$AB$7:$AD$118,3,0)</f>
        <v>17</v>
      </c>
    </row>
    <row r="430" spans="1:10" x14ac:dyDescent="0.25">
      <c r="A430" s="6" t="s">
        <v>2548</v>
      </c>
      <c r="B430" s="5" t="s">
        <v>1552</v>
      </c>
      <c r="C430" s="5" t="s">
        <v>1573</v>
      </c>
      <c r="D430" s="7">
        <v>75000</v>
      </c>
      <c r="E430" s="122">
        <f>VLOOKUP($D430,Zusammenführung!$S$7:$AD$118,4,0)</f>
        <v>50000</v>
      </c>
      <c r="F430" s="123">
        <f>VLOOKUP($D430,Zusammenführung!$S$7:$AD$118,7,0)</f>
        <v>50000</v>
      </c>
      <c r="G430" s="123">
        <f>VLOOKUP($D430,Zusammenführung!$S$7:$AD$118,10,0)</f>
        <v>73920.265780730901</v>
      </c>
      <c r="H430" s="285">
        <f ca="1">VLOOKUP(E430,Zusammenführung!V$7:X$118,3,0)</f>
        <v>2</v>
      </c>
      <c r="I430" s="162">
        <f ca="1">VLOOKUP(F430,Zusammenführung!$Y$7:$AA$118,3,0)</f>
        <v>2</v>
      </c>
      <c r="J430" s="286">
        <f ca="1">VLOOKUP(G430,Zusammenführung!$AB$7:$AD$118,3,0)</f>
        <v>17</v>
      </c>
    </row>
    <row r="431" spans="1:10" x14ac:dyDescent="0.25">
      <c r="A431" s="6" t="s">
        <v>2549</v>
      </c>
      <c r="B431" s="5" t="s">
        <v>1554</v>
      </c>
      <c r="C431" s="5" t="s">
        <v>1573</v>
      </c>
      <c r="D431" s="7">
        <v>75000</v>
      </c>
      <c r="E431" s="122">
        <f>VLOOKUP($D431,Zusammenführung!$S$7:$AD$118,4,0)</f>
        <v>50000</v>
      </c>
      <c r="F431" s="123">
        <f>VLOOKUP($D431,Zusammenführung!$S$7:$AD$118,7,0)</f>
        <v>50000</v>
      </c>
      <c r="G431" s="123">
        <f>VLOOKUP($D431,Zusammenführung!$S$7:$AD$118,10,0)</f>
        <v>73920.265780730901</v>
      </c>
      <c r="H431" s="285">
        <f ca="1">VLOOKUP(E431,Zusammenführung!V$7:X$118,3,0)</f>
        <v>2</v>
      </c>
      <c r="I431" s="162">
        <f ca="1">VLOOKUP(F431,Zusammenführung!$Y$7:$AA$118,3,0)</f>
        <v>2</v>
      </c>
      <c r="J431" s="286">
        <f ca="1">VLOOKUP(G431,Zusammenführung!$AB$7:$AD$118,3,0)</f>
        <v>17</v>
      </c>
    </row>
    <row r="432" spans="1:10" x14ac:dyDescent="0.25">
      <c r="A432" s="6" t="s">
        <v>2550</v>
      </c>
      <c r="B432" s="5" t="s">
        <v>1551</v>
      </c>
      <c r="C432" s="5" t="s">
        <v>1573</v>
      </c>
      <c r="D432" s="7">
        <v>75000</v>
      </c>
      <c r="E432" s="122">
        <f>VLOOKUP($D432,Zusammenführung!$S$7:$AD$118,4,0)</f>
        <v>50000</v>
      </c>
      <c r="F432" s="123">
        <f>VLOOKUP($D432,Zusammenführung!$S$7:$AD$118,7,0)</f>
        <v>50000</v>
      </c>
      <c r="G432" s="123">
        <f>VLOOKUP($D432,Zusammenführung!$S$7:$AD$118,10,0)</f>
        <v>73920.265780730901</v>
      </c>
      <c r="H432" s="285">
        <f ca="1">VLOOKUP(E432,Zusammenführung!V$7:X$118,3,0)</f>
        <v>2</v>
      </c>
      <c r="I432" s="162">
        <f ca="1">VLOOKUP(F432,Zusammenführung!$Y$7:$AA$118,3,0)</f>
        <v>2</v>
      </c>
      <c r="J432" s="286">
        <f ca="1">VLOOKUP(G432,Zusammenführung!$AB$7:$AD$118,3,0)</f>
        <v>17</v>
      </c>
    </row>
    <row r="433" spans="1:10" x14ac:dyDescent="0.25">
      <c r="A433" s="6" t="s">
        <v>2551</v>
      </c>
      <c r="B433" s="5" t="s">
        <v>1562</v>
      </c>
      <c r="C433" s="5" t="s">
        <v>1573</v>
      </c>
      <c r="D433" s="7">
        <v>75000</v>
      </c>
      <c r="E433" s="122">
        <f>VLOOKUP($D433,Zusammenführung!$S$7:$AD$118,4,0)</f>
        <v>50000</v>
      </c>
      <c r="F433" s="123">
        <f>VLOOKUP($D433,Zusammenführung!$S$7:$AD$118,7,0)</f>
        <v>50000</v>
      </c>
      <c r="G433" s="123">
        <f>VLOOKUP($D433,Zusammenführung!$S$7:$AD$118,10,0)</f>
        <v>73920.265780730901</v>
      </c>
      <c r="H433" s="285">
        <f ca="1">VLOOKUP(E433,Zusammenführung!V$7:X$118,3,0)</f>
        <v>2</v>
      </c>
      <c r="I433" s="162">
        <f ca="1">VLOOKUP(F433,Zusammenführung!$Y$7:$AA$118,3,0)</f>
        <v>2</v>
      </c>
      <c r="J433" s="286">
        <f ca="1">VLOOKUP(G433,Zusammenführung!$AB$7:$AD$118,3,0)</f>
        <v>17</v>
      </c>
    </row>
    <row r="434" spans="1:10" x14ac:dyDescent="0.25">
      <c r="A434" s="6" t="s">
        <v>2552</v>
      </c>
      <c r="B434" s="5" t="s">
        <v>1560</v>
      </c>
      <c r="C434" s="5" t="s">
        <v>1573</v>
      </c>
      <c r="D434" s="7">
        <v>75000</v>
      </c>
      <c r="E434" s="122">
        <f>VLOOKUP($D434,Zusammenführung!$S$7:$AD$118,4,0)</f>
        <v>50000</v>
      </c>
      <c r="F434" s="123">
        <f>VLOOKUP($D434,Zusammenführung!$S$7:$AD$118,7,0)</f>
        <v>50000</v>
      </c>
      <c r="G434" s="123">
        <f>VLOOKUP($D434,Zusammenführung!$S$7:$AD$118,10,0)</f>
        <v>73920.265780730901</v>
      </c>
      <c r="H434" s="285">
        <f ca="1">VLOOKUP(E434,Zusammenführung!V$7:X$118,3,0)</f>
        <v>2</v>
      </c>
      <c r="I434" s="162">
        <f ca="1">VLOOKUP(F434,Zusammenführung!$Y$7:$AA$118,3,0)</f>
        <v>2</v>
      </c>
      <c r="J434" s="286">
        <f ca="1">VLOOKUP(G434,Zusammenführung!$AB$7:$AD$118,3,0)</f>
        <v>17</v>
      </c>
    </row>
    <row r="435" spans="1:10" x14ac:dyDescent="0.25">
      <c r="A435" s="6" t="s">
        <v>2553</v>
      </c>
      <c r="B435" s="5" t="s">
        <v>1568</v>
      </c>
      <c r="C435" s="5" t="s">
        <v>1573</v>
      </c>
      <c r="D435" s="7">
        <v>50000</v>
      </c>
      <c r="E435" s="122">
        <f>VLOOKUP($D435,Zusammenführung!$S$7:$AD$118,4,0)</f>
        <v>50000</v>
      </c>
      <c r="F435" s="123">
        <f>VLOOKUP($D435,Zusammenführung!$S$7:$AD$118,7,0)</f>
        <v>50000</v>
      </c>
      <c r="G435" s="123">
        <f>VLOOKUP($D435,Zusammenführung!$S$7:$AD$118,10,0)</f>
        <v>50000</v>
      </c>
      <c r="H435" s="285">
        <f ca="1">VLOOKUP(E435,Zusammenführung!V$7:X$118,3,0)</f>
        <v>2</v>
      </c>
      <c r="I435" s="162">
        <f ca="1">VLOOKUP(F435,Zusammenführung!$Y$7:$AA$118,3,0)</f>
        <v>2</v>
      </c>
      <c r="J435" s="286">
        <f ca="1">VLOOKUP(G435,Zusammenführung!$AB$7:$AD$118,3,0)</f>
        <v>14</v>
      </c>
    </row>
    <row r="436" spans="1:10" x14ac:dyDescent="0.25">
      <c r="A436" s="6" t="s">
        <v>2554</v>
      </c>
      <c r="B436" s="5" t="s">
        <v>1569</v>
      </c>
      <c r="C436" s="5" t="s">
        <v>1573</v>
      </c>
      <c r="D436" s="7">
        <v>50000</v>
      </c>
      <c r="E436" s="122">
        <f>VLOOKUP($D436,Zusammenführung!$S$7:$AD$118,4,0)</f>
        <v>50000</v>
      </c>
      <c r="F436" s="123">
        <f>VLOOKUP($D436,Zusammenführung!$S$7:$AD$118,7,0)</f>
        <v>50000</v>
      </c>
      <c r="G436" s="123">
        <f>VLOOKUP($D436,Zusammenführung!$S$7:$AD$118,10,0)</f>
        <v>50000</v>
      </c>
      <c r="H436" s="285">
        <f ca="1">VLOOKUP(E436,Zusammenführung!V$7:X$118,3,0)</f>
        <v>2</v>
      </c>
      <c r="I436" s="162">
        <f ca="1">VLOOKUP(F436,Zusammenführung!$Y$7:$AA$118,3,0)</f>
        <v>2</v>
      </c>
      <c r="J436" s="286">
        <f ca="1">VLOOKUP(G436,Zusammenführung!$AB$7:$AD$118,3,0)</f>
        <v>14</v>
      </c>
    </row>
    <row r="437" spans="1:10" x14ac:dyDescent="0.25">
      <c r="A437" s="6" t="s">
        <v>2555</v>
      </c>
      <c r="B437" s="5" t="s">
        <v>1571</v>
      </c>
      <c r="C437" s="5" t="s">
        <v>1573</v>
      </c>
      <c r="D437" s="7">
        <v>50000</v>
      </c>
      <c r="E437" s="122">
        <f>VLOOKUP($D437,Zusammenführung!$S$7:$AD$118,4,0)</f>
        <v>50000</v>
      </c>
      <c r="F437" s="123">
        <f>VLOOKUP($D437,Zusammenführung!$S$7:$AD$118,7,0)</f>
        <v>50000</v>
      </c>
      <c r="G437" s="123">
        <f>VLOOKUP($D437,Zusammenführung!$S$7:$AD$118,10,0)</f>
        <v>50000</v>
      </c>
      <c r="H437" s="285">
        <f ca="1">VLOOKUP(E437,Zusammenführung!V$7:X$118,3,0)</f>
        <v>2</v>
      </c>
      <c r="I437" s="162">
        <f ca="1">VLOOKUP(F437,Zusammenführung!$Y$7:$AA$118,3,0)</f>
        <v>2</v>
      </c>
      <c r="J437" s="286">
        <f ca="1">VLOOKUP(G437,Zusammenführung!$AB$7:$AD$118,3,0)</f>
        <v>14</v>
      </c>
    </row>
    <row r="438" spans="1:10" x14ac:dyDescent="0.25">
      <c r="A438" s="6" t="s">
        <v>2556</v>
      </c>
      <c r="B438" s="5" t="s">
        <v>1565</v>
      </c>
      <c r="C438" s="5" t="s">
        <v>1573</v>
      </c>
      <c r="D438" s="7">
        <v>50000</v>
      </c>
      <c r="E438" s="122">
        <f>VLOOKUP($D438,Zusammenführung!$S$7:$AD$118,4,0)</f>
        <v>50000</v>
      </c>
      <c r="F438" s="123">
        <f>VLOOKUP($D438,Zusammenführung!$S$7:$AD$118,7,0)</f>
        <v>50000</v>
      </c>
      <c r="G438" s="123">
        <f>VLOOKUP($D438,Zusammenführung!$S$7:$AD$118,10,0)</f>
        <v>50000</v>
      </c>
      <c r="H438" s="285">
        <f ca="1">VLOOKUP(E438,Zusammenführung!V$7:X$118,3,0)</f>
        <v>2</v>
      </c>
      <c r="I438" s="162">
        <f ca="1">VLOOKUP(F438,Zusammenführung!$Y$7:$AA$118,3,0)</f>
        <v>2</v>
      </c>
      <c r="J438" s="286">
        <f ca="1">VLOOKUP(G438,Zusammenführung!$AB$7:$AD$118,3,0)</f>
        <v>14</v>
      </c>
    </row>
    <row r="439" spans="1:10" x14ac:dyDescent="0.25">
      <c r="A439" s="6" t="s">
        <v>2557</v>
      </c>
      <c r="B439" s="5" t="s">
        <v>1570</v>
      </c>
      <c r="C439" s="5" t="s">
        <v>1573</v>
      </c>
      <c r="D439" s="7">
        <v>50000</v>
      </c>
      <c r="E439" s="122">
        <f>VLOOKUP($D439,Zusammenführung!$S$7:$AD$118,4,0)</f>
        <v>50000</v>
      </c>
      <c r="F439" s="123">
        <f>VLOOKUP($D439,Zusammenführung!$S$7:$AD$118,7,0)</f>
        <v>50000</v>
      </c>
      <c r="G439" s="123">
        <f>VLOOKUP($D439,Zusammenführung!$S$7:$AD$118,10,0)</f>
        <v>50000</v>
      </c>
      <c r="H439" s="285">
        <f ca="1">VLOOKUP(E439,Zusammenführung!V$7:X$118,3,0)</f>
        <v>2</v>
      </c>
      <c r="I439" s="162">
        <f ca="1">VLOOKUP(F439,Zusammenführung!$Y$7:$AA$118,3,0)</f>
        <v>2</v>
      </c>
      <c r="J439" s="286">
        <f ca="1">VLOOKUP(G439,Zusammenführung!$AB$7:$AD$118,3,0)</f>
        <v>14</v>
      </c>
    </row>
    <row r="440" spans="1:10" x14ac:dyDescent="0.25">
      <c r="A440" s="6" t="s">
        <v>2558</v>
      </c>
      <c r="B440" s="5" t="s">
        <v>1566</v>
      </c>
      <c r="C440" s="5" t="s">
        <v>1573</v>
      </c>
      <c r="D440" s="7">
        <v>50000</v>
      </c>
      <c r="E440" s="122">
        <f>VLOOKUP($D440,Zusammenführung!$S$7:$AD$118,4,0)</f>
        <v>50000</v>
      </c>
      <c r="F440" s="123">
        <f>VLOOKUP($D440,Zusammenführung!$S$7:$AD$118,7,0)</f>
        <v>50000</v>
      </c>
      <c r="G440" s="123">
        <f>VLOOKUP($D440,Zusammenführung!$S$7:$AD$118,10,0)</f>
        <v>50000</v>
      </c>
      <c r="H440" s="285">
        <f ca="1">VLOOKUP(E440,Zusammenführung!V$7:X$118,3,0)</f>
        <v>2</v>
      </c>
      <c r="I440" s="162">
        <f ca="1">VLOOKUP(F440,Zusammenführung!$Y$7:$AA$118,3,0)</f>
        <v>2</v>
      </c>
      <c r="J440" s="286">
        <f ca="1">VLOOKUP(G440,Zusammenführung!$AB$7:$AD$118,3,0)</f>
        <v>14</v>
      </c>
    </row>
    <row r="441" spans="1:10" x14ac:dyDescent="0.25">
      <c r="A441" s="6" t="s">
        <v>2559</v>
      </c>
      <c r="B441" s="5" t="s">
        <v>1563</v>
      </c>
      <c r="C441" s="5" t="s">
        <v>1573</v>
      </c>
      <c r="D441" s="7">
        <v>50000</v>
      </c>
      <c r="E441" s="122">
        <f>VLOOKUP($D441,Zusammenführung!$S$7:$AD$118,4,0)</f>
        <v>50000</v>
      </c>
      <c r="F441" s="123">
        <f>VLOOKUP($D441,Zusammenführung!$S$7:$AD$118,7,0)</f>
        <v>50000</v>
      </c>
      <c r="G441" s="123">
        <f>VLOOKUP($D441,Zusammenführung!$S$7:$AD$118,10,0)</f>
        <v>50000</v>
      </c>
      <c r="H441" s="285">
        <f ca="1">VLOOKUP(E441,Zusammenführung!V$7:X$118,3,0)</f>
        <v>2</v>
      </c>
      <c r="I441" s="162">
        <f ca="1">VLOOKUP(F441,Zusammenführung!$Y$7:$AA$118,3,0)</f>
        <v>2</v>
      </c>
      <c r="J441" s="286">
        <f ca="1">VLOOKUP(G441,Zusammenführung!$AB$7:$AD$118,3,0)</f>
        <v>14</v>
      </c>
    </row>
    <row r="442" spans="1:10" x14ac:dyDescent="0.25">
      <c r="A442" s="6" t="s">
        <v>2560</v>
      </c>
      <c r="B442" s="5" t="s">
        <v>1567</v>
      </c>
      <c r="C442" s="5" t="s">
        <v>1573</v>
      </c>
      <c r="D442" s="7">
        <v>50000</v>
      </c>
      <c r="E442" s="122">
        <f>VLOOKUP($D442,Zusammenführung!$S$7:$AD$118,4,0)</f>
        <v>50000</v>
      </c>
      <c r="F442" s="123">
        <f>VLOOKUP($D442,Zusammenführung!$S$7:$AD$118,7,0)</f>
        <v>50000</v>
      </c>
      <c r="G442" s="123">
        <f>VLOOKUP($D442,Zusammenführung!$S$7:$AD$118,10,0)</f>
        <v>50000</v>
      </c>
      <c r="H442" s="285">
        <f ca="1">VLOOKUP(E442,Zusammenführung!V$7:X$118,3,0)</f>
        <v>2</v>
      </c>
      <c r="I442" s="162">
        <f ca="1">VLOOKUP(F442,Zusammenführung!$Y$7:$AA$118,3,0)</f>
        <v>2</v>
      </c>
      <c r="J442" s="286">
        <f ca="1">VLOOKUP(G442,Zusammenführung!$AB$7:$AD$118,3,0)</f>
        <v>14</v>
      </c>
    </row>
    <row r="443" spans="1:10" x14ac:dyDescent="0.25">
      <c r="A443" s="6" t="s">
        <v>2561</v>
      </c>
      <c r="B443" s="5" t="s">
        <v>1564</v>
      </c>
      <c r="C443" s="5" t="s">
        <v>1573</v>
      </c>
      <c r="D443" s="7">
        <v>50000</v>
      </c>
      <c r="E443" s="122">
        <f>VLOOKUP($D443,Zusammenführung!$S$7:$AD$118,4,0)</f>
        <v>50000</v>
      </c>
      <c r="F443" s="123">
        <f>VLOOKUP($D443,Zusammenführung!$S$7:$AD$118,7,0)</f>
        <v>50000</v>
      </c>
      <c r="G443" s="123">
        <f>VLOOKUP($D443,Zusammenführung!$S$7:$AD$118,10,0)</f>
        <v>50000</v>
      </c>
      <c r="H443" s="285">
        <f ca="1">VLOOKUP(E443,Zusammenführung!V$7:X$118,3,0)</f>
        <v>2</v>
      </c>
      <c r="I443" s="162">
        <f ca="1">VLOOKUP(F443,Zusammenführung!$Y$7:$AA$118,3,0)</f>
        <v>2</v>
      </c>
      <c r="J443" s="286">
        <f ca="1">VLOOKUP(G443,Zusammenführung!$AB$7:$AD$118,3,0)</f>
        <v>14</v>
      </c>
    </row>
    <row r="444" spans="1:10" x14ac:dyDescent="0.25">
      <c r="A444" s="6" t="s">
        <v>2562</v>
      </c>
      <c r="B444" s="5" t="s">
        <v>1572</v>
      </c>
      <c r="C444" s="5" t="s">
        <v>1573</v>
      </c>
      <c r="D444" s="7">
        <v>25000</v>
      </c>
      <c r="E444" s="122">
        <f>VLOOKUP($D444,Zusammenführung!$S$7:$AD$118,4,0)</f>
        <v>25000</v>
      </c>
      <c r="F444" s="123">
        <f>VLOOKUP($D444,Zusammenführung!$S$7:$AD$118,7,0)</f>
        <v>25000</v>
      </c>
      <c r="G444" s="123">
        <f>VLOOKUP($D444,Zusammenführung!$S$7:$AD$118,10,0)</f>
        <v>25000</v>
      </c>
      <c r="H444" s="285">
        <f ca="1">VLOOKUP(E444,Zusammenführung!V$7:X$118,3,0)</f>
        <v>1</v>
      </c>
      <c r="I444" s="162">
        <f ca="1">VLOOKUP(F444,Zusammenführung!$Y$7:$AA$118,3,0)</f>
        <v>1</v>
      </c>
      <c r="J444" s="286">
        <f ca="1">VLOOKUP(G444,Zusammenführung!$AB$7:$AD$118,3,0)</f>
        <v>7</v>
      </c>
    </row>
    <row r="445" spans="1:10" x14ac:dyDescent="0.25">
      <c r="A445" s="6" t="s">
        <v>2563</v>
      </c>
      <c r="B445" s="5" t="s">
        <v>1461</v>
      </c>
      <c r="C445" s="5" t="s">
        <v>1522</v>
      </c>
      <c r="D445" s="7">
        <v>225000</v>
      </c>
      <c r="E445" s="122">
        <f>VLOOKUP($D445,Zusammenführung!$S$7:$AD$118,4,0)</f>
        <v>200000</v>
      </c>
      <c r="F445" s="123">
        <f>VLOOKUP($D445,Zusammenführung!$S$7:$AD$118,7,0)</f>
        <v>200000</v>
      </c>
      <c r="G445" s="123">
        <f>VLOOKUP($D445,Zusammenführung!$S$7:$AD$118,10,0)</f>
        <v>235010.06036217304</v>
      </c>
      <c r="H445" s="285">
        <f ca="1">VLOOKUP(E445,Zusammenführung!V$7:X$118,3,0)</f>
        <v>4</v>
      </c>
      <c r="I445" s="162">
        <f ca="1">VLOOKUP(F445,Zusammenführung!$Y$7:$AA$118,3,0)</f>
        <v>5</v>
      </c>
      <c r="J445" s="286">
        <f ca="1">VLOOKUP(G445,Zusammenführung!$AB$7:$AD$118,3,0)</f>
        <v>29</v>
      </c>
    </row>
    <row r="446" spans="1:10" x14ac:dyDescent="0.25">
      <c r="A446" s="6" t="s">
        <v>2564</v>
      </c>
      <c r="B446" s="5" t="s">
        <v>1463</v>
      </c>
      <c r="C446" s="5" t="s">
        <v>1522</v>
      </c>
      <c r="D446" s="7">
        <v>175000</v>
      </c>
      <c r="E446" s="122">
        <f>VLOOKUP($D446,Zusammenführung!$S$7:$AD$118,4,0)</f>
        <v>200000</v>
      </c>
      <c r="F446" s="123">
        <f>VLOOKUP($D446,Zusammenführung!$S$7:$AD$118,7,0)</f>
        <v>150000</v>
      </c>
      <c r="G446" s="123">
        <f>VLOOKUP($D446,Zusammenführung!$S$7:$AD$118,10,0)</f>
        <v>172591.36212624583</v>
      </c>
      <c r="H446" s="285">
        <f ca="1">VLOOKUP(E446,Zusammenführung!V$7:X$118,3,0)</f>
        <v>4</v>
      </c>
      <c r="I446" s="162">
        <f ca="1">VLOOKUP(F446,Zusammenführung!$Y$7:$AA$118,3,0)</f>
        <v>4</v>
      </c>
      <c r="J446" s="286">
        <f ca="1">VLOOKUP(G446,Zusammenführung!$AB$7:$AD$118,3,0)</f>
        <v>26</v>
      </c>
    </row>
    <row r="447" spans="1:10" x14ac:dyDescent="0.25">
      <c r="A447" s="6" t="s">
        <v>2565</v>
      </c>
      <c r="B447" s="5" t="s">
        <v>1462</v>
      </c>
      <c r="C447" s="5" t="s">
        <v>1522</v>
      </c>
      <c r="D447" s="7">
        <v>175000</v>
      </c>
      <c r="E447" s="122">
        <f>VLOOKUP($D447,Zusammenführung!$S$7:$AD$118,4,0)</f>
        <v>200000</v>
      </c>
      <c r="F447" s="123">
        <f>VLOOKUP($D447,Zusammenführung!$S$7:$AD$118,7,0)</f>
        <v>150000</v>
      </c>
      <c r="G447" s="123">
        <f>VLOOKUP($D447,Zusammenführung!$S$7:$AD$118,10,0)</f>
        <v>172591.36212624583</v>
      </c>
      <c r="H447" s="285">
        <f ca="1">VLOOKUP(E447,Zusammenführung!V$7:X$118,3,0)</f>
        <v>4</v>
      </c>
      <c r="I447" s="162">
        <f ca="1">VLOOKUP(F447,Zusammenführung!$Y$7:$AA$118,3,0)</f>
        <v>4</v>
      </c>
      <c r="J447" s="286">
        <f ca="1">VLOOKUP(G447,Zusammenführung!$AB$7:$AD$118,3,0)</f>
        <v>26</v>
      </c>
    </row>
    <row r="448" spans="1:10" x14ac:dyDescent="0.25">
      <c r="A448" s="6" t="s">
        <v>2566</v>
      </c>
      <c r="B448" s="5" t="s">
        <v>1464</v>
      </c>
      <c r="C448" s="5" t="s">
        <v>1522</v>
      </c>
      <c r="D448" s="7">
        <v>150000</v>
      </c>
      <c r="E448" s="122">
        <f>VLOOKUP($D448,Zusammenführung!$S$7:$AD$118,4,0)</f>
        <v>100000</v>
      </c>
      <c r="F448" s="123">
        <f>VLOOKUP($D448,Zusammenführung!$S$7:$AD$118,7,0)</f>
        <v>150000</v>
      </c>
      <c r="G448" s="123">
        <f>VLOOKUP($D448,Zusammenführung!$S$7:$AD$118,10,0)</f>
        <v>147176.07973421927</v>
      </c>
      <c r="H448" s="285">
        <f ca="1">VLOOKUP(E448,Zusammenführung!V$7:X$118,3,0)</f>
        <v>3</v>
      </c>
      <c r="I448" s="162">
        <f ca="1">VLOOKUP(F448,Zusammenführung!$Y$7:$AA$118,3,0)</f>
        <v>4</v>
      </c>
      <c r="J448" s="286">
        <f ca="1">VLOOKUP(G448,Zusammenführung!$AB$7:$AD$118,3,0)</f>
        <v>24</v>
      </c>
    </row>
    <row r="449" spans="1:10" x14ac:dyDescent="0.25">
      <c r="A449" s="6" t="s">
        <v>2567</v>
      </c>
      <c r="B449" s="5" t="s">
        <v>1465</v>
      </c>
      <c r="C449" s="5" t="s">
        <v>1522</v>
      </c>
      <c r="D449" s="7">
        <v>150000</v>
      </c>
      <c r="E449" s="122">
        <f>VLOOKUP($D449,Zusammenführung!$S$7:$AD$118,4,0)</f>
        <v>100000</v>
      </c>
      <c r="F449" s="123">
        <f>VLOOKUP($D449,Zusammenführung!$S$7:$AD$118,7,0)</f>
        <v>150000</v>
      </c>
      <c r="G449" s="123">
        <f>VLOOKUP($D449,Zusammenführung!$S$7:$AD$118,10,0)</f>
        <v>147176.07973421927</v>
      </c>
      <c r="H449" s="285">
        <f ca="1">VLOOKUP(E449,Zusammenführung!V$7:X$118,3,0)</f>
        <v>3</v>
      </c>
      <c r="I449" s="162">
        <f ca="1">VLOOKUP(F449,Zusammenführung!$Y$7:$AA$118,3,0)</f>
        <v>4</v>
      </c>
      <c r="J449" s="286">
        <f ca="1">VLOOKUP(G449,Zusammenführung!$AB$7:$AD$118,3,0)</f>
        <v>24</v>
      </c>
    </row>
    <row r="450" spans="1:10" x14ac:dyDescent="0.25">
      <c r="A450" s="6" t="s">
        <v>2568</v>
      </c>
      <c r="B450" s="5" t="s">
        <v>1466</v>
      </c>
      <c r="C450" s="5" t="s">
        <v>1522</v>
      </c>
      <c r="D450" s="7">
        <v>150000</v>
      </c>
      <c r="E450" s="122">
        <f>VLOOKUP($D450,Zusammenführung!$S$7:$AD$118,4,0)</f>
        <v>100000</v>
      </c>
      <c r="F450" s="123">
        <f>VLOOKUP($D450,Zusammenführung!$S$7:$AD$118,7,0)</f>
        <v>150000</v>
      </c>
      <c r="G450" s="123">
        <f>VLOOKUP($D450,Zusammenführung!$S$7:$AD$118,10,0)</f>
        <v>147176.07973421927</v>
      </c>
      <c r="H450" s="285">
        <f ca="1">VLOOKUP(E450,Zusammenführung!V$7:X$118,3,0)</f>
        <v>3</v>
      </c>
      <c r="I450" s="162">
        <f ca="1">VLOOKUP(F450,Zusammenführung!$Y$7:$AA$118,3,0)</f>
        <v>4</v>
      </c>
      <c r="J450" s="286">
        <f ca="1">VLOOKUP(G450,Zusammenführung!$AB$7:$AD$118,3,0)</f>
        <v>24</v>
      </c>
    </row>
    <row r="451" spans="1:10" x14ac:dyDescent="0.25">
      <c r="A451" s="6" t="s">
        <v>2569</v>
      </c>
      <c r="B451" s="5" t="s">
        <v>1467</v>
      </c>
      <c r="C451" s="5" t="s">
        <v>1522</v>
      </c>
      <c r="D451" s="7">
        <v>125000</v>
      </c>
      <c r="E451" s="122">
        <f>VLOOKUP($D451,Zusammenführung!$S$7:$AD$118,4,0)</f>
        <v>100000</v>
      </c>
      <c r="F451" s="123">
        <f>VLOOKUP($D451,Zusammenführung!$S$7:$AD$118,7,0)</f>
        <v>100000</v>
      </c>
      <c r="G451" s="123">
        <f>VLOOKUP($D451,Zusammenführung!$S$7:$AD$118,10,0)</f>
        <v>123754.15282392029</v>
      </c>
      <c r="H451" s="285">
        <f ca="1">VLOOKUP(E451,Zusammenführung!V$7:X$118,3,0)</f>
        <v>3</v>
      </c>
      <c r="I451" s="162">
        <f ca="1">VLOOKUP(F451,Zusammenführung!$Y$7:$AA$118,3,0)</f>
        <v>3</v>
      </c>
      <c r="J451" s="286">
        <f ca="1">VLOOKUP(G451,Zusammenführung!$AB$7:$AD$118,3,0)</f>
        <v>22</v>
      </c>
    </row>
    <row r="452" spans="1:10" x14ac:dyDescent="0.25">
      <c r="A452" s="6" t="s">
        <v>2570</v>
      </c>
      <c r="B452" s="5" t="s">
        <v>1469</v>
      </c>
      <c r="C452" s="5" t="s">
        <v>1522</v>
      </c>
      <c r="D452" s="7">
        <v>125000</v>
      </c>
      <c r="E452" s="122">
        <f>VLOOKUP($D452,Zusammenführung!$S$7:$AD$118,4,0)</f>
        <v>100000</v>
      </c>
      <c r="F452" s="123">
        <f>VLOOKUP($D452,Zusammenführung!$S$7:$AD$118,7,0)</f>
        <v>100000</v>
      </c>
      <c r="G452" s="123">
        <f>VLOOKUP($D452,Zusammenführung!$S$7:$AD$118,10,0)</f>
        <v>123754.15282392029</v>
      </c>
      <c r="H452" s="285">
        <f ca="1">VLOOKUP(E452,Zusammenführung!V$7:X$118,3,0)</f>
        <v>3</v>
      </c>
      <c r="I452" s="162">
        <f ca="1">VLOOKUP(F452,Zusammenführung!$Y$7:$AA$118,3,0)</f>
        <v>3</v>
      </c>
      <c r="J452" s="286">
        <f ca="1">VLOOKUP(G452,Zusammenführung!$AB$7:$AD$118,3,0)</f>
        <v>22</v>
      </c>
    </row>
    <row r="453" spans="1:10" x14ac:dyDescent="0.25">
      <c r="A453" s="6" t="s">
        <v>2571</v>
      </c>
      <c r="B453" s="5" t="s">
        <v>1470</v>
      </c>
      <c r="C453" s="5" t="s">
        <v>1522</v>
      </c>
      <c r="D453" s="7">
        <v>125000</v>
      </c>
      <c r="E453" s="122">
        <f>VLOOKUP($D453,Zusammenführung!$S$7:$AD$118,4,0)</f>
        <v>100000</v>
      </c>
      <c r="F453" s="123">
        <f>VLOOKUP($D453,Zusammenführung!$S$7:$AD$118,7,0)</f>
        <v>100000</v>
      </c>
      <c r="G453" s="123">
        <f>VLOOKUP($D453,Zusammenführung!$S$7:$AD$118,10,0)</f>
        <v>123754.15282392029</v>
      </c>
      <c r="H453" s="285">
        <f ca="1">VLOOKUP(E453,Zusammenführung!V$7:X$118,3,0)</f>
        <v>3</v>
      </c>
      <c r="I453" s="162">
        <f ca="1">VLOOKUP(F453,Zusammenführung!$Y$7:$AA$118,3,0)</f>
        <v>3</v>
      </c>
      <c r="J453" s="286">
        <f ca="1">VLOOKUP(G453,Zusammenführung!$AB$7:$AD$118,3,0)</f>
        <v>22</v>
      </c>
    </row>
    <row r="454" spans="1:10" x14ac:dyDescent="0.25">
      <c r="A454" s="6" t="s">
        <v>2572</v>
      </c>
      <c r="B454" s="5" t="s">
        <v>1468</v>
      </c>
      <c r="C454" s="5" t="s">
        <v>1522</v>
      </c>
      <c r="D454" s="7">
        <v>125000</v>
      </c>
      <c r="E454" s="122">
        <f>VLOOKUP($D454,Zusammenführung!$S$7:$AD$118,4,0)</f>
        <v>100000</v>
      </c>
      <c r="F454" s="123">
        <f>VLOOKUP($D454,Zusammenführung!$S$7:$AD$118,7,0)</f>
        <v>100000</v>
      </c>
      <c r="G454" s="123">
        <f>VLOOKUP($D454,Zusammenführung!$S$7:$AD$118,10,0)</f>
        <v>123754.15282392029</v>
      </c>
      <c r="H454" s="285">
        <f ca="1">VLOOKUP(E454,Zusammenführung!V$7:X$118,3,0)</f>
        <v>3</v>
      </c>
      <c r="I454" s="162">
        <f ca="1">VLOOKUP(F454,Zusammenführung!$Y$7:$AA$118,3,0)</f>
        <v>3</v>
      </c>
      <c r="J454" s="286">
        <f ca="1">VLOOKUP(G454,Zusammenführung!$AB$7:$AD$118,3,0)</f>
        <v>22</v>
      </c>
    </row>
    <row r="455" spans="1:10" x14ac:dyDescent="0.25">
      <c r="A455" s="6" t="s">
        <v>2573</v>
      </c>
      <c r="B455" s="5" t="s">
        <v>1475</v>
      </c>
      <c r="C455" s="5" t="s">
        <v>1522</v>
      </c>
      <c r="D455" s="7">
        <v>100000</v>
      </c>
      <c r="E455" s="122">
        <f>VLOOKUP($D455,Zusammenführung!$S$7:$AD$118,4,0)</f>
        <v>100000</v>
      </c>
      <c r="F455" s="123">
        <f>VLOOKUP($D455,Zusammenführung!$S$7:$AD$118,7,0)</f>
        <v>100000</v>
      </c>
      <c r="G455" s="123">
        <f>VLOOKUP($D455,Zusammenführung!$S$7:$AD$118,10,0)</f>
        <v>102325.58139534885</v>
      </c>
      <c r="H455" s="285">
        <f ca="1">VLOOKUP(E455,Zusammenführung!V$7:X$118,3,0)</f>
        <v>3</v>
      </c>
      <c r="I455" s="162">
        <f ca="1">VLOOKUP(F455,Zusammenführung!$Y$7:$AA$118,3,0)</f>
        <v>3</v>
      </c>
      <c r="J455" s="286">
        <f ca="1">VLOOKUP(G455,Zusammenführung!$AB$7:$AD$118,3,0)</f>
        <v>20</v>
      </c>
    </row>
    <row r="456" spans="1:10" x14ac:dyDescent="0.25">
      <c r="A456" s="6" t="s">
        <v>2574</v>
      </c>
      <c r="B456" s="5" t="s">
        <v>1479</v>
      </c>
      <c r="C456" s="5" t="s">
        <v>1522</v>
      </c>
      <c r="D456" s="7">
        <v>100000</v>
      </c>
      <c r="E456" s="122">
        <f>VLOOKUP($D456,Zusammenführung!$S$7:$AD$118,4,0)</f>
        <v>100000</v>
      </c>
      <c r="F456" s="123">
        <f>VLOOKUP($D456,Zusammenführung!$S$7:$AD$118,7,0)</f>
        <v>100000</v>
      </c>
      <c r="G456" s="123">
        <f>VLOOKUP($D456,Zusammenführung!$S$7:$AD$118,10,0)</f>
        <v>102325.58139534885</v>
      </c>
      <c r="H456" s="285">
        <f ca="1">VLOOKUP(E456,Zusammenführung!V$7:X$118,3,0)</f>
        <v>3</v>
      </c>
      <c r="I456" s="162">
        <f ca="1">VLOOKUP(F456,Zusammenführung!$Y$7:$AA$118,3,0)</f>
        <v>3</v>
      </c>
      <c r="J456" s="286">
        <f ca="1">VLOOKUP(G456,Zusammenführung!$AB$7:$AD$118,3,0)</f>
        <v>20</v>
      </c>
    </row>
    <row r="457" spans="1:10" x14ac:dyDescent="0.25">
      <c r="A457" s="6" t="s">
        <v>2575</v>
      </c>
      <c r="B457" s="5" t="s">
        <v>1471</v>
      </c>
      <c r="C457" s="5" t="s">
        <v>1522</v>
      </c>
      <c r="D457" s="7">
        <v>100000</v>
      </c>
      <c r="E457" s="122">
        <f>VLOOKUP($D457,Zusammenführung!$S$7:$AD$118,4,0)</f>
        <v>100000</v>
      </c>
      <c r="F457" s="123">
        <f>VLOOKUP($D457,Zusammenführung!$S$7:$AD$118,7,0)</f>
        <v>100000</v>
      </c>
      <c r="G457" s="123">
        <f>VLOOKUP($D457,Zusammenführung!$S$7:$AD$118,10,0)</f>
        <v>102325.58139534885</v>
      </c>
      <c r="H457" s="285">
        <f ca="1">VLOOKUP(E457,Zusammenführung!V$7:X$118,3,0)</f>
        <v>3</v>
      </c>
      <c r="I457" s="162">
        <f ca="1">VLOOKUP(F457,Zusammenführung!$Y$7:$AA$118,3,0)</f>
        <v>3</v>
      </c>
      <c r="J457" s="286">
        <f ca="1">VLOOKUP(G457,Zusammenführung!$AB$7:$AD$118,3,0)</f>
        <v>20</v>
      </c>
    </row>
    <row r="458" spans="1:10" x14ac:dyDescent="0.25">
      <c r="A458" s="6" t="s">
        <v>2576</v>
      </c>
      <c r="B458" s="5" t="s">
        <v>1473</v>
      </c>
      <c r="C458" s="5" t="s">
        <v>1522</v>
      </c>
      <c r="D458" s="7">
        <v>100000</v>
      </c>
      <c r="E458" s="122">
        <f>VLOOKUP($D458,Zusammenführung!$S$7:$AD$118,4,0)</f>
        <v>100000</v>
      </c>
      <c r="F458" s="123">
        <f>VLOOKUP($D458,Zusammenführung!$S$7:$AD$118,7,0)</f>
        <v>100000</v>
      </c>
      <c r="G458" s="123">
        <f>VLOOKUP($D458,Zusammenführung!$S$7:$AD$118,10,0)</f>
        <v>102325.58139534885</v>
      </c>
      <c r="H458" s="285">
        <f ca="1">VLOOKUP(E458,Zusammenführung!V$7:X$118,3,0)</f>
        <v>3</v>
      </c>
      <c r="I458" s="162">
        <f ca="1">VLOOKUP(F458,Zusammenführung!$Y$7:$AA$118,3,0)</f>
        <v>3</v>
      </c>
      <c r="J458" s="286">
        <f ca="1">VLOOKUP(G458,Zusammenführung!$AB$7:$AD$118,3,0)</f>
        <v>20</v>
      </c>
    </row>
    <row r="459" spans="1:10" x14ac:dyDescent="0.25">
      <c r="A459" s="6" t="s">
        <v>2577</v>
      </c>
      <c r="B459" s="5" t="s">
        <v>1476</v>
      </c>
      <c r="C459" s="5" t="s">
        <v>1522</v>
      </c>
      <c r="D459" s="7">
        <v>100000</v>
      </c>
      <c r="E459" s="122">
        <f>VLOOKUP($D459,Zusammenführung!$S$7:$AD$118,4,0)</f>
        <v>100000</v>
      </c>
      <c r="F459" s="123">
        <f>VLOOKUP($D459,Zusammenführung!$S$7:$AD$118,7,0)</f>
        <v>100000</v>
      </c>
      <c r="G459" s="123">
        <f>VLOOKUP($D459,Zusammenführung!$S$7:$AD$118,10,0)</f>
        <v>102325.58139534885</v>
      </c>
      <c r="H459" s="285">
        <f ca="1">VLOOKUP(E459,Zusammenführung!V$7:X$118,3,0)</f>
        <v>3</v>
      </c>
      <c r="I459" s="162">
        <f ca="1">VLOOKUP(F459,Zusammenführung!$Y$7:$AA$118,3,0)</f>
        <v>3</v>
      </c>
      <c r="J459" s="286">
        <f ca="1">VLOOKUP(G459,Zusammenführung!$AB$7:$AD$118,3,0)</f>
        <v>20</v>
      </c>
    </row>
    <row r="460" spans="1:10" x14ac:dyDescent="0.25">
      <c r="A460" s="6" t="s">
        <v>2578</v>
      </c>
      <c r="B460" s="5" t="s">
        <v>1481</v>
      </c>
      <c r="C460" s="5" t="s">
        <v>1522</v>
      </c>
      <c r="D460" s="7">
        <v>100000</v>
      </c>
      <c r="E460" s="122">
        <f>VLOOKUP($D460,Zusammenführung!$S$7:$AD$118,4,0)</f>
        <v>100000</v>
      </c>
      <c r="F460" s="123">
        <f>VLOOKUP($D460,Zusammenführung!$S$7:$AD$118,7,0)</f>
        <v>100000</v>
      </c>
      <c r="G460" s="123">
        <f>VLOOKUP($D460,Zusammenführung!$S$7:$AD$118,10,0)</f>
        <v>102325.58139534885</v>
      </c>
      <c r="H460" s="285">
        <f ca="1">VLOOKUP(E460,Zusammenführung!V$7:X$118,3,0)</f>
        <v>3</v>
      </c>
      <c r="I460" s="162">
        <f ca="1">VLOOKUP(F460,Zusammenführung!$Y$7:$AA$118,3,0)</f>
        <v>3</v>
      </c>
      <c r="J460" s="286">
        <f ca="1">VLOOKUP(G460,Zusammenführung!$AB$7:$AD$118,3,0)</f>
        <v>20</v>
      </c>
    </row>
    <row r="461" spans="1:10" x14ac:dyDescent="0.25">
      <c r="A461" s="6" t="s">
        <v>2579</v>
      </c>
      <c r="B461" s="5" t="s">
        <v>1478</v>
      </c>
      <c r="C461" s="5" t="s">
        <v>1522</v>
      </c>
      <c r="D461" s="7">
        <v>100000</v>
      </c>
      <c r="E461" s="122">
        <f>VLOOKUP($D461,Zusammenführung!$S$7:$AD$118,4,0)</f>
        <v>100000</v>
      </c>
      <c r="F461" s="123">
        <f>VLOOKUP($D461,Zusammenführung!$S$7:$AD$118,7,0)</f>
        <v>100000</v>
      </c>
      <c r="G461" s="123">
        <f>VLOOKUP($D461,Zusammenführung!$S$7:$AD$118,10,0)</f>
        <v>102325.58139534885</v>
      </c>
      <c r="H461" s="285">
        <f ca="1">VLOOKUP(E461,Zusammenführung!V$7:X$118,3,0)</f>
        <v>3</v>
      </c>
      <c r="I461" s="162">
        <f ca="1">VLOOKUP(F461,Zusammenführung!$Y$7:$AA$118,3,0)</f>
        <v>3</v>
      </c>
      <c r="J461" s="286">
        <f ca="1">VLOOKUP(G461,Zusammenführung!$AB$7:$AD$118,3,0)</f>
        <v>20</v>
      </c>
    </row>
    <row r="462" spans="1:10" x14ac:dyDescent="0.25">
      <c r="A462" s="6" t="s">
        <v>2580</v>
      </c>
      <c r="B462" s="5" t="s">
        <v>1474</v>
      </c>
      <c r="C462" s="5" t="s">
        <v>1522</v>
      </c>
      <c r="D462" s="7">
        <v>100000</v>
      </c>
      <c r="E462" s="122">
        <f>VLOOKUP($D462,Zusammenführung!$S$7:$AD$118,4,0)</f>
        <v>100000</v>
      </c>
      <c r="F462" s="123">
        <f>VLOOKUP($D462,Zusammenführung!$S$7:$AD$118,7,0)</f>
        <v>100000</v>
      </c>
      <c r="G462" s="123">
        <f>VLOOKUP($D462,Zusammenführung!$S$7:$AD$118,10,0)</f>
        <v>102325.58139534885</v>
      </c>
      <c r="H462" s="285">
        <f ca="1">VLOOKUP(E462,Zusammenführung!V$7:X$118,3,0)</f>
        <v>3</v>
      </c>
      <c r="I462" s="162">
        <f ca="1">VLOOKUP(F462,Zusammenführung!$Y$7:$AA$118,3,0)</f>
        <v>3</v>
      </c>
      <c r="J462" s="286">
        <f ca="1">VLOOKUP(G462,Zusammenführung!$AB$7:$AD$118,3,0)</f>
        <v>20</v>
      </c>
    </row>
    <row r="463" spans="1:10" x14ac:dyDescent="0.25">
      <c r="A463" s="6" t="s">
        <v>2581</v>
      </c>
      <c r="B463" s="5" t="s">
        <v>1480</v>
      </c>
      <c r="C463" s="5" t="s">
        <v>1522</v>
      </c>
      <c r="D463" s="7">
        <v>100000</v>
      </c>
      <c r="E463" s="122">
        <f>VLOOKUP($D463,Zusammenführung!$S$7:$AD$118,4,0)</f>
        <v>100000</v>
      </c>
      <c r="F463" s="123">
        <f>VLOOKUP($D463,Zusammenführung!$S$7:$AD$118,7,0)</f>
        <v>100000</v>
      </c>
      <c r="G463" s="123">
        <f>VLOOKUP($D463,Zusammenführung!$S$7:$AD$118,10,0)</f>
        <v>102325.58139534885</v>
      </c>
      <c r="H463" s="285">
        <f ca="1">VLOOKUP(E463,Zusammenführung!V$7:X$118,3,0)</f>
        <v>3</v>
      </c>
      <c r="I463" s="162">
        <f ca="1">VLOOKUP(F463,Zusammenführung!$Y$7:$AA$118,3,0)</f>
        <v>3</v>
      </c>
      <c r="J463" s="286">
        <f ca="1">VLOOKUP(G463,Zusammenführung!$AB$7:$AD$118,3,0)</f>
        <v>20</v>
      </c>
    </row>
    <row r="464" spans="1:10" x14ac:dyDescent="0.25">
      <c r="A464" s="6" t="s">
        <v>2582</v>
      </c>
      <c r="B464" s="5" t="s">
        <v>1472</v>
      </c>
      <c r="C464" s="5" t="s">
        <v>1522</v>
      </c>
      <c r="D464" s="7">
        <v>100000</v>
      </c>
      <c r="E464" s="122">
        <f>VLOOKUP($D464,Zusammenführung!$S$7:$AD$118,4,0)</f>
        <v>100000</v>
      </c>
      <c r="F464" s="123">
        <f>VLOOKUP($D464,Zusammenführung!$S$7:$AD$118,7,0)</f>
        <v>100000</v>
      </c>
      <c r="G464" s="123">
        <f>VLOOKUP($D464,Zusammenführung!$S$7:$AD$118,10,0)</f>
        <v>102325.58139534885</v>
      </c>
      <c r="H464" s="285">
        <f ca="1">VLOOKUP(E464,Zusammenführung!V$7:X$118,3,0)</f>
        <v>3</v>
      </c>
      <c r="I464" s="162">
        <f ca="1">VLOOKUP(F464,Zusammenführung!$Y$7:$AA$118,3,0)</f>
        <v>3</v>
      </c>
      <c r="J464" s="286">
        <f ca="1">VLOOKUP(G464,Zusammenführung!$AB$7:$AD$118,3,0)</f>
        <v>20</v>
      </c>
    </row>
    <row r="465" spans="1:10" x14ac:dyDescent="0.25">
      <c r="A465" s="6" t="s">
        <v>2583</v>
      </c>
      <c r="B465" s="5" t="s">
        <v>1483</v>
      </c>
      <c r="C465" s="5" t="s">
        <v>1522</v>
      </c>
      <c r="D465" s="7">
        <v>100000</v>
      </c>
      <c r="E465" s="122">
        <f>VLOOKUP($D465,Zusammenführung!$S$7:$AD$118,4,0)</f>
        <v>100000</v>
      </c>
      <c r="F465" s="123">
        <f>VLOOKUP($D465,Zusammenführung!$S$7:$AD$118,7,0)</f>
        <v>100000</v>
      </c>
      <c r="G465" s="123">
        <f>VLOOKUP($D465,Zusammenführung!$S$7:$AD$118,10,0)</f>
        <v>102325.58139534885</v>
      </c>
      <c r="H465" s="285">
        <f ca="1">VLOOKUP(E465,Zusammenführung!V$7:X$118,3,0)</f>
        <v>3</v>
      </c>
      <c r="I465" s="162">
        <f ca="1">VLOOKUP(F465,Zusammenführung!$Y$7:$AA$118,3,0)</f>
        <v>3</v>
      </c>
      <c r="J465" s="286">
        <f ca="1">VLOOKUP(G465,Zusammenführung!$AB$7:$AD$118,3,0)</f>
        <v>20</v>
      </c>
    </row>
    <row r="466" spans="1:10" x14ac:dyDescent="0.25">
      <c r="A466" s="6" t="s">
        <v>2584</v>
      </c>
      <c r="B466" s="5" t="s">
        <v>1482</v>
      </c>
      <c r="C466" s="5" t="s">
        <v>1522</v>
      </c>
      <c r="D466" s="7">
        <v>100000</v>
      </c>
      <c r="E466" s="122">
        <f>VLOOKUP($D466,Zusammenführung!$S$7:$AD$118,4,0)</f>
        <v>100000</v>
      </c>
      <c r="F466" s="123">
        <f>VLOOKUP($D466,Zusammenführung!$S$7:$AD$118,7,0)</f>
        <v>100000</v>
      </c>
      <c r="G466" s="123">
        <f>VLOOKUP($D466,Zusammenführung!$S$7:$AD$118,10,0)</f>
        <v>102325.58139534885</v>
      </c>
      <c r="H466" s="285">
        <f ca="1">VLOOKUP(E466,Zusammenführung!V$7:X$118,3,0)</f>
        <v>3</v>
      </c>
      <c r="I466" s="162">
        <f ca="1">VLOOKUP(F466,Zusammenführung!$Y$7:$AA$118,3,0)</f>
        <v>3</v>
      </c>
      <c r="J466" s="286">
        <f ca="1">VLOOKUP(G466,Zusammenführung!$AB$7:$AD$118,3,0)</f>
        <v>20</v>
      </c>
    </row>
    <row r="467" spans="1:10" x14ac:dyDescent="0.25">
      <c r="A467" s="6" t="s">
        <v>2585</v>
      </c>
      <c r="B467" s="5" t="s">
        <v>1477</v>
      </c>
      <c r="C467" s="5" t="s">
        <v>1522</v>
      </c>
      <c r="D467" s="7">
        <v>100000</v>
      </c>
      <c r="E467" s="122">
        <f>VLOOKUP($D467,Zusammenführung!$S$7:$AD$118,4,0)</f>
        <v>100000</v>
      </c>
      <c r="F467" s="123">
        <f>VLOOKUP($D467,Zusammenführung!$S$7:$AD$118,7,0)</f>
        <v>100000</v>
      </c>
      <c r="G467" s="123">
        <f>VLOOKUP($D467,Zusammenführung!$S$7:$AD$118,10,0)</f>
        <v>102325.58139534885</v>
      </c>
      <c r="H467" s="285">
        <f ca="1">VLOOKUP(E467,Zusammenführung!V$7:X$118,3,0)</f>
        <v>3</v>
      </c>
      <c r="I467" s="162">
        <f ca="1">VLOOKUP(F467,Zusammenführung!$Y$7:$AA$118,3,0)</f>
        <v>3</v>
      </c>
      <c r="J467" s="286">
        <f ca="1">VLOOKUP(G467,Zusammenführung!$AB$7:$AD$118,3,0)</f>
        <v>20</v>
      </c>
    </row>
    <row r="468" spans="1:10" x14ac:dyDescent="0.25">
      <c r="A468" s="6" t="s">
        <v>2586</v>
      </c>
      <c r="B468" s="5" t="s">
        <v>1492</v>
      </c>
      <c r="C468" s="5" t="s">
        <v>1522</v>
      </c>
      <c r="D468" s="7">
        <v>75000</v>
      </c>
      <c r="E468" s="122">
        <f>VLOOKUP($D468,Zusammenführung!$S$7:$AD$118,4,0)</f>
        <v>50000</v>
      </c>
      <c r="F468" s="123">
        <f>VLOOKUP($D468,Zusammenführung!$S$7:$AD$118,7,0)</f>
        <v>50000</v>
      </c>
      <c r="G468" s="123">
        <f>VLOOKUP($D468,Zusammenführung!$S$7:$AD$118,10,0)</f>
        <v>73920.265780730901</v>
      </c>
      <c r="H468" s="285">
        <f ca="1">VLOOKUP(E468,Zusammenführung!V$7:X$118,3,0)</f>
        <v>2</v>
      </c>
      <c r="I468" s="162">
        <f ca="1">VLOOKUP(F468,Zusammenführung!$Y$7:$AA$118,3,0)</f>
        <v>2</v>
      </c>
      <c r="J468" s="286">
        <f ca="1">VLOOKUP(G468,Zusammenführung!$AB$7:$AD$118,3,0)</f>
        <v>17</v>
      </c>
    </row>
    <row r="469" spans="1:10" x14ac:dyDescent="0.25">
      <c r="A469" s="6" t="s">
        <v>2587</v>
      </c>
      <c r="B469" s="5" t="s">
        <v>1499</v>
      </c>
      <c r="C469" s="5" t="s">
        <v>1522</v>
      </c>
      <c r="D469" s="7">
        <v>75000</v>
      </c>
      <c r="E469" s="122">
        <f>VLOOKUP($D469,Zusammenführung!$S$7:$AD$118,4,0)</f>
        <v>50000</v>
      </c>
      <c r="F469" s="123">
        <f>VLOOKUP($D469,Zusammenführung!$S$7:$AD$118,7,0)</f>
        <v>50000</v>
      </c>
      <c r="G469" s="123">
        <f>VLOOKUP($D469,Zusammenführung!$S$7:$AD$118,10,0)</f>
        <v>73920.265780730901</v>
      </c>
      <c r="H469" s="285">
        <f ca="1">VLOOKUP(E469,Zusammenführung!V$7:X$118,3,0)</f>
        <v>2</v>
      </c>
      <c r="I469" s="162">
        <f ca="1">VLOOKUP(F469,Zusammenführung!$Y$7:$AA$118,3,0)</f>
        <v>2</v>
      </c>
      <c r="J469" s="286">
        <f ca="1">VLOOKUP(G469,Zusammenführung!$AB$7:$AD$118,3,0)</f>
        <v>17</v>
      </c>
    </row>
    <row r="470" spans="1:10" x14ac:dyDescent="0.25">
      <c r="A470" s="6" t="s">
        <v>2588</v>
      </c>
      <c r="B470" s="5" t="s">
        <v>1497</v>
      </c>
      <c r="C470" s="5" t="s">
        <v>1522</v>
      </c>
      <c r="D470" s="7">
        <v>75000</v>
      </c>
      <c r="E470" s="122">
        <f>VLOOKUP($D470,Zusammenführung!$S$7:$AD$118,4,0)</f>
        <v>50000</v>
      </c>
      <c r="F470" s="123">
        <f>VLOOKUP($D470,Zusammenführung!$S$7:$AD$118,7,0)</f>
        <v>50000</v>
      </c>
      <c r="G470" s="123">
        <f>VLOOKUP($D470,Zusammenführung!$S$7:$AD$118,10,0)</f>
        <v>73920.265780730901</v>
      </c>
      <c r="H470" s="285">
        <f ca="1">VLOOKUP(E470,Zusammenführung!V$7:X$118,3,0)</f>
        <v>2</v>
      </c>
      <c r="I470" s="162">
        <f ca="1">VLOOKUP(F470,Zusammenführung!$Y$7:$AA$118,3,0)</f>
        <v>2</v>
      </c>
      <c r="J470" s="286">
        <f ca="1">VLOOKUP(G470,Zusammenführung!$AB$7:$AD$118,3,0)</f>
        <v>17</v>
      </c>
    </row>
    <row r="471" spans="1:10" x14ac:dyDescent="0.25">
      <c r="A471" s="6" t="s">
        <v>2589</v>
      </c>
      <c r="B471" s="5" t="s">
        <v>1490</v>
      </c>
      <c r="C471" s="5" t="s">
        <v>1522</v>
      </c>
      <c r="D471" s="7">
        <v>75000</v>
      </c>
      <c r="E471" s="122">
        <f>VLOOKUP($D471,Zusammenführung!$S$7:$AD$118,4,0)</f>
        <v>50000</v>
      </c>
      <c r="F471" s="123">
        <f>VLOOKUP($D471,Zusammenführung!$S$7:$AD$118,7,0)</f>
        <v>50000</v>
      </c>
      <c r="G471" s="123">
        <f>VLOOKUP($D471,Zusammenführung!$S$7:$AD$118,10,0)</f>
        <v>73920.265780730901</v>
      </c>
      <c r="H471" s="285">
        <f ca="1">VLOOKUP(E471,Zusammenführung!V$7:X$118,3,0)</f>
        <v>2</v>
      </c>
      <c r="I471" s="162">
        <f ca="1">VLOOKUP(F471,Zusammenführung!$Y$7:$AA$118,3,0)</f>
        <v>2</v>
      </c>
      <c r="J471" s="286">
        <f ca="1">VLOOKUP(G471,Zusammenführung!$AB$7:$AD$118,3,0)</f>
        <v>17</v>
      </c>
    </row>
    <row r="472" spans="1:10" x14ac:dyDescent="0.25">
      <c r="A472" s="6" t="s">
        <v>2590</v>
      </c>
      <c r="B472" s="5" t="s">
        <v>1501</v>
      </c>
      <c r="C472" s="5" t="s">
        <v>1522</v>
      </c>
      <c r="D472" s="7">
        <v>75000</v>
      </c>
      <c r="E472" s="122">
        <f>VLOOKUP($D472,Zusammenführung!$S$7:$AD$118,4,0)</f>
        <v>50000</v>
      </c>
      <c r="F472" s="123">
        <f>VLOOKUP($D472,Zusammenführung!$S$7:$AD$118,7,0)</f>
        <v>50000</v>
      </c>
      <c r="G472" s="123">
        <f>VLOOKUP($D472,Zusammenführung!$S$7:$AD$118,10,0)</f>
        <v>73920.265780730901</v>
      </c>
      <c r="H472" s="285">
        <f ca="1">VLOOKUP(E472,Zusammenführung!V$7:X$118,3,0)</f>
        <v>2</v>
      </c>
      <c r="I472" s="162">
        <f ca="1">VLOOKUP(F472,Zusammenführung!$Y$7:$AA$118,3,0)</f>
        <v>2</v>
      </c>
      <c r="J472" s="286">
        <f ca="1">VLOOKUP(G472,Zusammenführung!$AB$7:$AD$118,3,0)</f>
        <v>17</v>
      </c>
    </row>
    <row r="473" spans="1:10" x14ac:dyDescent="0.25">
      <c r="A473" s="6" t="s">
        <v>2591</v>
      </c>
      <c r="B473" s="5" t="s">
        <v>1487</v>
      </c>
      <c r="C473" s="5" t="s">
        <v>1522</v>
      </c>
      <c r="D473" s="7">
        <v>75000</v>
      </c>
      <c r="E473" s="122">
        <f>VLOOKUP($D473,Zusammenführung!$S$7:$AD$118,4,0)</f>
        <v>50000</v>
      </c>
      <c r="F473" s="123">
        <f>VLOOKUP($D473,Zusammenführung!$S$7:$AD$118,7,0)</f>
        <v>50000</v>
      </c>
      <c r="G473" s="123">
        <f>VLOOKUP($D473,Zusammenführung!$S$7:$AD$118,10,0)</f>
        <v>73920.265780730901</v>
      </c>
      <c r="H473" s="285">
        <f ca="1">VLOOKUP(E473,Zusammenführung!V$7:X$118,3,0)</f>
        <v>2</v>
      </c>
      <c r="I473" s="162">
        <f ca="1">VLOOKUP(F473,Zusammenführung!$Y$7:$AA$118,3,0)</f>
        <v>2</v>
      </c>
      <c r="J473" s="286">
        <f ca="1">VLOOKUP(G473,Zusammenführung!$AB$7:$AD$118,3,0)</f>
        <v>17</v>
      </c>
    </row>
    <row r="474" spans="1:10" x14ac:dyDescent="0.25">
      <c r="A474" s="6" t="s">
        <v>2592</v>
      </c>
      <c r="B474" s="5" t="s">
        <v>1485</v>
      </c>
      <c r="C474" s="5" t="s">
        <v>1522</v>
      </c>
      <c r="D474" s="7">
        <v>75000</v>
      </c>
      <c r="E474" s="122">
        <f>VLOOKUP($D474,Zusammenführung!$S$7:$AD$118,4,0)</f>
        <v>50000</v>
      </c>
      <c r="F474" s="123">
        <f>VLOOKUP($D474,Zusammenführung!$S$7:$AD$118,7,0)</f>
        <v>50000</v>
      </c>
      <c r="G474" s="123">
        <f>VLOOKUP($D474,Zusammenführung!$S$7:$AD$118,10,0)</f>
        <v>73920.265780730901</v>
      </c>
      <c r="H474" s="285">
        <f ca="1">VLOOKUP(E474,Zusammenführung!V$7:X$118,3,0)</f>
        <v>2</v>
      </c>
      <c r="I474" s="162">
        <f ca="1">VLOOKUP(F474,Zusammenführung!$Y$7:$AA$118,3,0)</f>
        <v>2</v>
      </c>
      <c r="J474" s="286">
        <f ca="1">VLOOKUP(G474,Zusammenführung!$AB$7:$AD$118,3,0)</f>
        <v>17</v>
      </c>
    </row>
    <row r="475" spans="1:10" x14ac:dyDescent="0.25">
      <c r="A475" s="6" t="s">
        <v>2593</v>
      </c>
      <c r="B475" s="5" t="s">
        <v>1489</v>
      </c>
      <c r="C475" s="5" t="s">
        <v>1522</v>
      </c>
      <c r="D475" s="7">
        <v>75000</v>
      </c>
      <c r="E475" s="122">
        <f>VLOOKUP($D475,Zusammenführung!$S$7:$AD$118,4,0)</f>
        <v>50000</v>
      </c>
      <c r="F475" s="123">
        <f>VLOOKUP($D475,Zusammenführung!$S$7:$AD$118,7,0)</f>
        <v>50000</v>
      </c>
      <c r="G475" s="123">
        <f>VLOOKUP($D475,Zusammenführung!$S$7:$AD$118,10,0)</f>
        <v>73920.265780730901</v>
      </c>
      <c r="H475" s="285">
        <f ca="1">VLOOKUP(E475,Zusammenführung!V$7:X$118,3,0)</f>
        <v>2</v>
      </c>
      <c r="I475" s="162">
        <f ca="1">VLOOKUP(F475,Zusammenführung!$Y$7:$AA$118,3,0)</f>
        <v>2</v>
      </c>
      <c r="J475" s="286">
        <f ca="1">VLOOKUP(G475,Zusammenführung!$AB$7:$AD$118,3,0)</f>
        <v>17</v>
      </c>
    </row>
    <row r="476" spans="1:10" x14ac:dyDescent="0.25">
      <c r="A476" s="6" t="s">
        <v>2594</v>
      </c>
      <c r="B476" s="5" t="s">
        <v>1500</v>
      </c>
      <c r="C476" s="5" t="s">
        <v>1522</v>
      </c>
      <c r="D476" s="7">
        <v>75000</v>
      </c>
      <c r="E476" s="122">
        <f>VLOOKUP($D476,Zusammenführung!$S$7:$AD$118,4,0)</f>
        <v>50000</v>
      </c>
      <c r="F476" s="123">
        <f>VLOOKUP($D476,Zusammenführung!$S$7:$AD$118,7,0)</f>
        <v>50000</v>
      </c>
      <c r="G476" s="123">
        <f>VLOOKUP($D476,Zusammenführung!$S$7:$AD$118,10,0)</f>
        <v>73920.265780730901</v>
      </c>
      <c r="H476" s="285">
        <f ca="1">VLOOKUP(E476,Zusammenführung!V$7:X$118,3,0)</f>
        <v>2</v>
      </c>
      <c r="I476" s="162">
        <f ca="1">VLOOKUP(F476,Zusammenführung!$Y$7:$AA$118,3,0)</f>
        <v>2</v>
      </c>
      <c r="J476" s="286">
        <f ca="1">VLOOKUP(G476,Zusammenführung!$AB$7:$AD$118,3,0)</f>
        <v>17</v>
      </c>
    </row>
    <row r="477" spans="1:10" x14ac:dyDescent="0.25">
      <c r="A477" s="6" t="s">
        <v>2595</v>
      </c>
      <c r="B477" s="5" t="s">
        <v>1484</v>
      </c>
      <c r="C477" s="5" t="s">
        <v>1522</v>
      </c>
      <c r="D477" s="7">
        <v>75000</v>
      </c>
      <c r="E477" s="122">
        <f>VLOOKUP($D477,Zusammenführung!$S$7:$AD$118,4,0)</f>
        <v>50000</v>
      </c>
      <c r="F477" s="123">
        <f>VLOOKUP($D477,Zusammenführung!$S$7:$AD$118,7,0)</f>
        <v>50000</v>
      </c>
      <c r="G477" s="123">
        <f>VLOOKUP($D477,Zusammenführung!$S$7:$AD$118,10,0)</f>
        <v>73920.265780730901</v>
      </c>
      <c r="H477" s="285">
        <f ca="1">VLOOKUP(E477,Zusammenführung!V$7:X$118,3,0)</f>
        <v>2</v>
      </c>
      <c r="I477" s="162">
        <f ca="1">VLOOKUP(F477,Zusammenführung!$Y$7:$AA$118,3,0)</f>
        <v>2</v>
      </c>
      <c r="J477" s="286">
        <f ca="1">VLOOKUP(G477,Zusammenführung!$AB$7:$AD$118,3,0)</f>
        <v>17</v>
      </c>
    </row>
    <row r="478" spans="1:10" x14ac:dyDescent="0.25">
      <c r="A478" s="6" t="s">
        <v>2596</v>
      </c>
      <c r="B478" s="5" t="s">
        <v>1493</v>
      </c>
      <c r="C478" s="5" t="s">
        <v>1522</v>
      </c>
      <c r="D478" s="7">
        <v>75000</v>
      </c>
      <c r="E478" s="122">
        <f>VLOOKUP($D478,Zusammenführung!$S$7:$AD$118,4,0)</f>
        <v>50000</v>
      </c>
      <c r="F478" s="123">
        <f>VLOOKUP($D478,Zusammenführung!$S$7:$AD$118,7,0)</f>
        <v>50000</v>
      </c>
      <c r="G478" s="123">
        <f>VLOOKUP($D478,Zusammenführung!$S$7:$AD$118,10,0)</f>
        <v>73920.265780730901</v>
      </c>
      <c r="H478" s="285">
        <f ca="1">VLOOKUP(E478,Zusammenführung!V$7:X$118,3,0)</f>
        <v>2</v>
      </c>
      <c r="I478" s="162">
        <f ca="1">VLOOKUP(F478,Zusammenführung!$Y$7:$AA$118,3,0)</f>
        <v>2</v>
      </c>
      <c r="J478" s="286">
        <f ca="1">VLOOKUP(G478,Zusammenführung!$AB$7:$AD$118,3,0)</f>
        <v>17</v>
      </c>
    </row>
    <row r="479" spans="1:10" x14ac:dyDescent="0.25">
      <c r="A479" s="6" t="s">
        <v>2597</v>
      </c>
      <c r="B479" s="5" t="s">
        <v>1495</v>
      </c>
      <c r="C479" s="5" t="s">
        <v>1522</v>
      </c>
      <c r="D479" s="7">
        <v>75000</v>
      </c>
      <c r="E479" s="122">
        <f>VLOOKUP($D479,Zusammenführung!$S$7:$AD$118,4,0)</f>
        <v>50000</v>
      </c>
      <c r="F479" s="123">
        <f>VLOOKUP($D479,Zusammenführung!$S$7:$AD$118,7,0)</f>
        <v>50000</v>
      </c>
      <c r="G479" s="123">
        <f>VLOOKUP($D479,Zusammenführung!$S$7:$AD$118,10,0)</f>
        <v>73920.265780730901</v>
      </c>
      <c r="H479" s="285">
        <f ca="1">VLOOKUP(E479,Zusammenführung!V$7:X$118,3,0)</f>
        <v>2</v>
      </c>
      <c r="I479" s="162">
        <f ca="1">VLOOKUP(F479,Zusammenführung!$Y$7:$AA$118,3,0)</f>
        <v>2</v>
      </c>
      <c r="J479" s="286">
        <f ca="1">VLOOKUP(G479,Zusammenführung!$AB$7:$AD$118,3,0)</f>
        <v>17</v>
      </c>
    </row>
    <row r="480" spans="1:10" x14ac:dyDescent="0.25">
      <c r="A480" s="6" t="s">
        <v>2598</v>
      </c>
      <c r="B480" s="5" t="s">
        <v>1486</v>
      </c>
      <c r="C480" s="5" t="s">
        <v>1522</v>
      </c>
      <c r="D480" s="7">
        <v>75000</v>
      </c>
      <c r="E480" s="122">
        <f>VLOOKUP($D480,Zusammenführung!$S$7:$AD$118,4,0)</f>
        <v>50000</v>
      </c>
      <c r="F480" s="123">
        <f>VLOOKUP($D480,Zusammenführung!$S$7:$AD$118,7,0)</f>
        <v>50000</v>
      </c>
      <c r="G480" s="123">
        <f>VLOOKUP($D480,Zusammenführung!$S$7:$AD$118,10,0)</f>
        <v>73920.265780730901</v>
      </c>
      <c r="H480" s="285">
        <f ca="1">VLOOKUP(E480,Zusammenführung!V$7:X$118,3,0)</f>
        <v>2</v>
      </c>
      <c r="I480" s="162">
        <f ca="1">VLOOKUP(F480,Zusammenführung!$Y$7:$AA$118,3,0)</f>
        <v>2</v>
      </c>
      <c r="J480" s="286">
        <f ca="1">VLOOKUP(G480,Zusammenführung!$AB$7:$AD$118,3,0)</f>
        <v>17</v>
      </c>
    </row>
    <row r="481" spans="1:10" x14ac:dyDescent="0.25">
      <c r="A481" s="6" t="s">
        <v>2599</v>
      </c>
      <c r="B481" s="5" t="s">
        <v>1496</v>
      </c>
      <c r="C481" s="5" t="s">
        <v>1522</v>
      </c>
      <c r="D481" s="7">
        <v>75000</v>
      </c>
      <c r="E481" s="122">
        <f>VLOOKUP($D481,Zusammenführung!$S$7:$AD$118,4,0)</f>
        <v>50000</v>
      </c>
      <c r="F481" s="123">
        <f>VLOOKUP($D481,Zusammenführung!$S$7:$AD$118,7,0)</f>
        <v>50000</v>
      </c>
      <c r="G481" s="123">
        <f>VLOOKUP($D481,Zusammenführung!$S$7:$AD$118,10,0)</f>
        <v>73920.265780730901</v>
      </c>
      <c r="H481" s="285">
        <f ca="1">VLOOKUP(E481,Zusammenführung!V$7:X$118,3,0)</f>
        <v>2</v>
      </c>
      <c r="I481" s="162">
        <f ca="1">VLOOKUP(F481,Zusammenführung!$Y$7:$AA$118,3,0)</f>
        <v>2</v>
      </c>
      <c r="J481" s="286">
        <f ca="1">VLOOKUP(G481,Zusammenführung!$AB$7:$AD$118,3,0)</f>
        <v>17</v>
      </c>
    </row>
    <row r="482" spans="1:10" x14ac:dyDescent="0.25">
      <c r="A482" s="6" t="s">
        <v>2600</v>
      </c>
      <c r="B482" s="5" t="s">
        <v>1494</v>
      </c>
      <c r="C482" s="5" t="s">
        <v>1522</v>
      </c>
      <c r="D482" s="7">
        <v>75000</v>
      </c>
      <c r="E482" s="122">
        <f>VLOOKUP($D482,Zusammenführung!$S$7:$AD$118,4,0)</f>
        <v>50000</v>
      </c>
      <c r="F482" s="123">
        <f>VLOOKUP($D482,Zusammenführung!$S$7:$AD$118,7,0)</f>
        <v>50000</v>
      </c>
      <c r="G482" s="123">
        <f>VLOOKUP($D482,Zusammenführung!$S$7:$AD$118,10,0)</f>
        <v>73920.265780730901</v>
      </c>
      <c r="H482" s="285">
        <f ca="1">VLOOKUP(E482,Zusammenführung!V$7:X$118,3,0)</f>
        <v>2</v>
      </c>
      <c r="I482" s="162">
        <f ca="1">VLOOKUP(F482,Zusammenführung!$Y$7:$AA$118,3,0)</f>
        <v>2</v>
      </c>
      <c r="J482" s="286">
        <f ca="1">VLOOKUP(G482,Zusammenführung!$AB$7:$AD$118,3,0)</f>
        <v>17</v>
      </c>
    </row>
    <row r="483" spans="1:10" x14ac:dyDescent="0.25">
      <c r="A483" s="6" t="s">
        <v>2601</v>
      </c>
      <c r="B483" s="5" t="s">
        <v>1502</v>
      </c>
      <c r="C483" s="5" t="s">
        <v>1522</v>
      </c>
      <c r="D483" s="7">
        <v>75000</v>
      </c>
      <c r="E483" s="122">
        <f>VLOOKUP($D483,Zusammenführung!$S$7:$AD$118,4,0)</f>
        <v>50000</v>
      </c>
      <c r="F483" s="123">
        <f>VLOOKUP($D483,Zusammenführung!$S$7:$AD$118,7,0)</f>
        <v>50000</v>
      </c>
      <c r="G483" s="123">
        <f>VLOOKUP($D483,Zusammenführung!$S$7:$AD$118,10,0)</f>
        <v>73920.265780730901</v>
      </c>
      <c r="H483" s="285">
        <f ca="1">VLOOKUP(E483,Zusammenführung!V$7:X$118,3,0)</f>
        <v>2</v>
      </c>
      <c r="I483" s="162">
        <f ca="1">VLOOKUP(F483,Zusammenführung!$Y$7:$AA$118,3,0)</f>
        <v>2</v>
      </c>
      <c r="J483" s="286">
        <f ca="1">VLOOKUP(G483,Zusammenführung!$AB$7:$AD$118,3,0)</f>
        <v>17</v>
      </c>
    </row>
    <row r="484" spans="1:10" x14ac:dyDescent="0.25">
      <c r="A484" s="6" t="s">
        <v>2602</v>
      </c>
      <c r="B484" s="5" t="s">
        <v>1488</v>
      </c>
      <c r="C484" s="5" t="s">
        <v>1522</v>
      </c>
      <c r="D484" s="7">
        <v>75000</v>
      </c>
      <c r="E484" s="122">
        <f>VLOOKUP($D484,Zusammenführung!$S$7:$AD$118,4,0)</f>
        <v>50000</v>
      </c>
      <c r="F484" s="123">
        <f>VLOOKUP($D484,Zusammenführung!$S$7:$AD$118,7,0)</f>
        <v>50000</v>
      </c>
      <c r="G484" s="123">
        <f>VLOOKUP($D484,Zusammenführung!$S$7:$AD$118,10,0)</f>
        <v>73920.265780730901</v>
      </c>
      <c r="H484" s="285">
        <f ca="1">VLOOKUP(E484,Zusammenführung!V$7:X$118,3,0)</f>
        <v>2</v>
      </c>
      <c r="I484" s="162">
        <f ca="1">VLOOKUP(F484,Zusammenführung!$Y$7:$AA$118,3,0)</f>
        <v>2</v>
      </c>
      <c r="J484" s="286">
        <f ca="1">VLOOKUP(G484,Zusammenführung!$AB$7:$AD$118,3,0)</f>
        <v>17</v>
      </c>
    </row>
    <row r="485" spans="1:10" x14ac:dyDescent="0.25">
      <c r="A485" s="6" t="s">
        <v>2603</v>
      </c>
      <c r="B485" s="5" t="s">
        <v>1491</v>
      </c>
      <c r="C485" s="5" t="s">
        <v>1522</v>
      </c>
      <c r="D485" s="7">
        <v>75000</v>
      </c>
      <c r="E485" s="122">
        <f>VLOOKUP($D485,Zusammenführung!$S$7:$AD$118,4,0)</f>
        <v>50000</v>
      </c>
      <c r="F485" s="123">
        <f>VLOOKUP($D485,Zusammenführung!$S$7:$AD$118,7,0)</f>
        <v>50000</v>
      </c>
      <c r="G485" s="123">
        <f>VLOOKUP($D485,Zusammenführung!$S$7:$AD$118,10,0)</f>
        <v>73920.265780730901</v>
      </c>
      <c r="H485" s="285">
        <f ca="1">VLOOKUP(E485,Zusammenführung!V$7:X$118,3,0)</f>
        <v>2</v>
      </c>
      <c r="I485" s="162">
        <f ca="1">VLOOKUP(F485,Zusammenführung!$Y$7:$AA$118,3,0)</f>
        <v>2</v>
      </c>
      <c r="J485" s="286">
        <f ca="1">VLOOKUP(G485,Zusammenführung!$AB$7:$AD$118,3,0)</f>
        <v>17</v>
      </c>
    </row>
    <row r="486" spans="1:10" x14ac:dyDescent="0.25">
      <c r="A486" s="6" t="s">
        <v>2604</v>
      </c>
      <c r="B486" s="5" t="s">
        <v>1498</v>
      </c>
      <c r="C486" s="5" t="s">
        <v>1522</v>
      </c>
      <c r="D486" s="7">
        <v>75000</v>
      </c>
      <c r="E486" s="122">
        <f>VLOOKUP($D486,Zusammenführung!$S$7:$AD$118,4,0)</f>
        <v>50000</v>
      </c>
      <c r="F486" s="123">
        <f>VLOOKUP($D486,Zusammenführung!$S$7:$AD$118,7,0)</f>
        <v>50000</v>
      </c>
      <c r="G486" s="123">
        <f>VLOOKUP($D486,Zusammenführung!$S$7:$AD$118,10,0)</f>
        <v>73920.265780730901</v>
      </c>
      <c r="H486" s="285">
        <f ca="1">VLOOKUP(E486,Zusammenführung!V$7:X$118,3,0)</f>
        <v>2</v>
      </c>
      <c r="I486" s="162">
        <f ca="1">VLOOKUP(F486,Zusammenführung!$Y$7:$AA$118,3,0)</f>
        <v>2</v>
      </c>
      <c r="J486" s="286">
        <f ca="1">VLOOKUP(G486,Zusammenführung!$AB$7:$AD$118,3,0)</f>
        <v>17</v>
      </c>
    </row>
    <row r="487" spans="1:10" x14ac:dyDescent="0.25">
      <c r="A487" s="6" t="s">
        <v>2605</v>
      </c>
      <c r="B487" s="5" t="s">
        <v>1516</v>
      </c>
      <c r="C487" s="5" t="s">
        <v>1522</v>
      </c>
      <c r="D487" s="7">
        <v>50000</v>
      </c>
      <c r="E487" s="122">
        <f>VLOOKUP($D487,Zusammenführung!$S$7:$AD$118,4,0)</f>
        <v>50000</v>
      </c>
      <c r="F487" s="123">
        <f>VLOOKUP($D487,Zusammenführung!$S$7:$AD$118,7,0)</f>
        <v>50000</v>
      </c>
      <c r="G487" s="123">
        <f>VLOOKUP($D487,Zusammenführung!$S$7:$AD$118,10,0)</f>
        <v>50000</v>
      </c>
      <c r="H487" s="285">
        <f ca="1">VLOOKUP(E487,Zusammenführung!V$7:X$118,3,0)</f>
        <v>2</v>
      </c>
      <c r="I487" s="162">
        <f ca="1">VLOOKUP(F487,Zusammenführung!$Y$7:$AA$118,3,0)</f>
        <v>2</v>
      </c>
      <c r="J487" s="286">
        <f ca="1">VLOOKUP(G487,Zusammenführung!$AB$7:$AD$118,3,0)</f>
        <v>14</v>
      </c>
    </row>
    <row r="488" spans="1:10" x14ac:dyDescent="0.25">
      <c r="A488" s="6" t="s">
        <v>2606</v>
      </c>
      <c r="B488" s="5" t="s">
        <v>1512</v>
      </c>
      <c r="C488" s="5" t="s">
        <v>1522</v>
      </c>
      <c r="D488" s="7">
        <v>50000</v>
      </c>
      <c r="E488" s="122">
        <f>VLOOKUP($D488,Zusammenführung!$S$7:$AD$118,4,0)</f>
        <v>50000</v>
      </c>
      <c r="F488" s="123">
        <f>VLOOKUP($D488,Zusammenführung!$S$7:$AD$118,7,0)</f>
        <v>50000</v>
      </c>
      <c r="G488" s="123">
        <f>VLOOKUP($D488,Zusammenführung!$S$7:$AD$118,10,0)</f>
        <v>50000</v>
      </c>
      <c r="H488" s="285">
        <f ca="1">VLOOKUP(E488,Zusammenführung!V$7:X$118,3,0)</f>
        <v>2</v>
      </c>
      <c r="I488" s="162">
        <f ca="1">VLOOKUP(F488,Zusammenführung!$Y$7:$AA$118,3,0)</f>
        <v>2</v>
      </c>
      <c r="J488" s="286">
        <f ca="1">VLOOKUP(G488,Zusammenführung!$AB$7:$AD$118,3,0)</f>
        <v>14</v>
      </c>
    </row>
    <row r="489" spans="1:10" x14ac:dyDescent="0.25">
      <c r="A489" s="6" t="s">
        <v>2607</v>
      </c>
      <c r="B489" s="5" t="s">
        <v>1507</v>
      </c>
      <c r="C489" s="5" t="s">
        <v>1522</v>
      </c>
      <c r="D489" s="7">
        <v>50000</v>
      </c>
      <c r="E489" s="122">
        <f>VLOOKUP($D489,Zusammenführung!$S$7:$AD$118,4,0)</f>
        <v>50000</v>
      </c>
      <c r="F489" s="123">
        <f>VLOOKUP($D489,Zusammenführung!$S$7:$AD$118,7,0)</f>
        <v>50000</v>
      </c>
      <c r="G489" s="123">
        <f>VLOOKUP($D489,Zusammenführung!$S$7:$AD$118,10,0)</f>
        <v>50000</v>
      </c>
      <c r="H489" s="285">
        <f ca="1">VLOOKUP(E489,Zusammenführung!V$7:X$118,3,0)</f>
        <v>2</v>
      </c>
      <c r="I489" s="162">
        <f ca="1">VLOOKUP(F489,Zusammenführung!$Y$7:$AA$118,3,0)</f>
        <v>2</v>
      </c>
      <c r="J489" s="286">
        <f ca="1">VLOOKUP(G489,Zusammenführung!$AB$7:$AD$118,3,0)</f>
        <v>14</v>
      </c>
    </row>
    <row r="490" spans="1:10" x14ac:dyDescent="0.25">
      <c r="A490" s="6" t="s">
        <v>2608</v>
      </c>
      <c r="B490" s="5" t="s">
        <v>1514</v>
      </c>
      <c r="C490" s="5" t="s">
        <v>1522</v>
      </c>
      <c r="D490" s="7">
        <v>50000</v>
      </c>
      <c r="E490" s="122">
        <f>VLOOKUP($D490,Zusammenführung!$S$7:$AD$118,4,0)</f>
        <v>50000</v>
      </c>
      <c r="F490" s="123">
        <f>VLOOKUP($D490,Zusammenführung!$S$7:$AD$118,7,0)</f>
        <v>50000</v>
      </c>
      <c r="G490" s="123">
        <f>VLOOKUP($D490,Zusammenführung!$S$7:$AD$118,10,0)</f>
        <v>50000</v>
      </c>
      <c r="H490" s="285">
        <f ca="1">VLOOKUP(E490,Zusammenführung!V$7:X$118,3,0)</f>
        <v>2</v>
      </c>
      <c r="I490" s="162">
        <f ca="1">VLOOKUP(F490,Zusammenführung!$Y$7:$AA$118,3,0)</f>
        <v>2</v>
      </c>
      <c r="J490" s="286">
        <f ca="1">VLOOKUP(G490,Zusammenführung!$AB$7:$AD$118,3,0)</f>
        <v>14</v>
      </c>
    </row>
    <row r="491" spans="1:10" x14ac:dyDescent="0.25">
      <c r="A491" s="6" t="s">
        <v>2609</v>
      </c>
      <c r="B491" s="5" t="s">
        <v>1515</v>
      </c>
      <c r="C491" s="5" t="s">
        <v>1522</v>
      </c>
      <c r="D491" s="7">
        <v>50000</v>
      </c>
      <c r="E491" s="122">
        <f>VLOOKUP($D491,Zusammenführung!$S$7:$AD$118,4,0)</f>
        <v>50000</v>
      </c>
      <c r="F491" s="123">
        <f>VLOOKUP($D491,Zusammenführung!$S$7:$AD$118,7,0)</f>
        <v>50000</v>
      </c>
      <c r="G491" s="123">
        <f>VLOOKUP($D491,Zusammenführung!$S$7:$AD$118,10,0)</f>
        <v>50000</v>
      </c>
      <c r="H491" s="285">
        <f ca="1">VLOOKUP(E491,Zusammenführung!V$7:X$118,3,0)</f>
        <v>2</v>
      </c>
      <c r="I491" s="162">
        <f ca="1">VLOOKUP(F491,Zusammenführung!$Y$7:$AA$118,3,0)</f>
        <v>2</v>
      </c>
      <c r="J491" s="286">
        <f ca="1">VLOOKUP(G491,Zusammenführung!$AB$7:$AD$118,3,0)</f>
        <v>14</v>
      </c>
    </row>
    <row r="492" spans="1:10" x14ac:dyDescent="0.25">
      <c r="A492" s="6" t="s">
        <v>2610</v>
      </c>
      <c r="B492" s="5" t="s">
        <v>1505</v>
      </c>
      <c r="C492" s="5" t="s">
        <v>1522</v>
      </c>
      <c r="D492" s="7">
        <v>50000</v>
      </c>
      <c r="E492" s="122">
        <f>VLOOKUP($D492,Zusammenführung!$S$7:$AD$118,4,0)</f>
        <v>50000</v>
      </c>
      <c r="F492" s="123">
        <f>VLOOKUP($D492,Zusammenführung!$S$7:$AD$118,7,0)</f>
        <v>50000</v>
      </c>
      <c r="G492" s="123">
        <f>VLOOKUP($D492,Zusammenführung!$S$7:$AD$118,10,0)</f>
        <v>50000</v>
      </c>
      <c r="H492" s="285">
        <f ca="1">VLOOKUP(E492,Zusammenführung!V$7:X$118,3,0)</f>
        <v>2</v>
      </c>
      <c r="I492" s="162">
        <f ca="1">VLOOKUP(F492,Zusammenführung!$Y$7:$AA$118,3,0)</f>
        <v>2</v>
      </c>
      <c r="J492" s="286">
        <f ca="1">VLOOKUP(G492,Zusammenführung!$AB$7:$AD$118,3,0)</f>
        <v>14</v>
      </c>
    </row>
    <row r="493" spans="1:10" x14ac:dyDescent="0.25">
      <c r="A493" s="6" t="s">
        <v>2611</v>
      </c>
      <c r="B493" s="5" t="s">
        <v>1509</v>
      </c>
      <c r="C493" s="5" t="s">
        <v>1522</v>
      </c>
      <c r="D493" s="7">
        <v>50000</v>
      </c>
      <c r="E493" s="122">
        <f>VLOOKUP($D493,Zusammenführung!$S$7:$AD$118,4,0)</f>
        <v>50000</v>
      </c>
      <c r="F493" s="123">
        <f>VLOOKUP($D493,Zusammenführung!$S$7:$AD$118,7,0)</f>
        <v>50000</v>
      </c>
      <c r="G493" s="123">
        <f>VLOOKUP($D493,Zusammenführung!$S$7:$AD$118,10,0)</f>
        <v>50000</v>
      </c>
      <c r="H493" s="285">
        <f ca="1">VLOOKUP(E493,Zusammenführung!V$7:X$118,3,0)</f>
        <v>2</v>
      </c>
      <c r="I493" s="162">
        <f ca="1">VLOOKUP(F493,Zusammenführung!$Y$7:$AA$118,3,0)</f>
        <v>2</v>
      </c>
      <c r="J493" s="286">
        <f ca="1">VLOOKUP(G493,Zusammenführung!$AB$7:$AD$118,3,0)</f>
        <v>14</v>
      </c>
    </row>
    <row r="494" spans="1:10" x14ac:dyDescent="0.25">
      <c r="A494" s="6" t="s">
        <v>2612</v>
      </c>
      <c r="B494" s="5" t="s">
        <v>1503</v>
      </c>
      <c r="C494" s="5" t="s">
        <v>1522</v>
      </c>
      <c r="D494" s="7">
        <v>50000</v>
      </c>
      <c r="E494" s="122">
        <f>VLOOKUP($D494,Zusammenführung!$S$7:$AD$118,4,0)</f>
        <v>50000</v>
      </c>
      <c r="F494" s="123">
        <f>VLOOKUP($D494,Zusammenführung!$S$7:$AD$118,7,0)</f>
        <v>50000</v>
      </c>
      <c r="G494" s="123">
        <f>VLOOKUP($D494,Zusammenführung!$S$7:$AD$118,10,0)</f>
        <v>50000</v>
      </c>
      <c r="H494" s="285">
        <f ca="1">VLOOKUP(E494,Zusammenführung!V$7:X$118,3,0)</f>
        <v>2</v>
      </c>
      <c r="I494" s="162">
        <f ca="1">VLOOKUP(F494,Zusammenführung!$Y$7:$AA$118,3,0)</f>
        <v>2</v>
      </c>
      <c r="J494" s="286">
        <f ca="1">VLOOKUP(G494,Zusammenführung!$AB$7:$AD$118,3,0)</f>
        <v>14</v>
      </c>
    </row>
    <row r="495" spans="1:10" x14ac:dyDescent="0.25">
      <c r="A495" s="6" t="s">
        <v>2613</v>
      </c>
      <c r="B495" s="5" t="s">
        <v>1511</v>
      </c>
      <c r="C495" s="5" t="s">
        <v>1522</v>
      </c>
      <c r="D495" s="7">
        <v>50000</v>
      </c>
      <c r="E495" s="122">
        <f>VLOOKUP($D495,Zusammenführung!$S$7:$AD$118,4,0)</f>
        <v>50000</v>
      </c>
      <c r="F495" s="123">
        <f>VLOOKUP($D495,Zusammenführung!$S$7:$AD$118,7,0)</f>
        <v>50000</v>
      </c>
      <c r="G495" s="123">
        <f>VLOOKUP($D495,Zusammenführung!$S$7:$AD$118,10,0)</f>
        <v>50000</v>
      </c>
      <c r="H495" s="285">
        <f ca="1">VLOOKUP(E495,Zusammenführung!V$7:X$118,3,0)</f>
        <v>2</v>
      </c>
      <c r="I495" s="162">
        <f ca="1">VLOOKUP(F495,Zusammenführung!$Y$7:$AA$118,3,0)</f>
        <v>2</v>
      </c>
      <c r="J495" s="286">
        <f ca="1">VLOOKUP(G495,Zusammenführung!$AB$7:$AD$118,3,0)</f>
        <v>14</v>
      </c>
    </row>
    <row r="496" spans="1:10" x14ac:dyDescent="0.25">
      <c r="A496" s="6" t="s">
        <v>2614</v>
      </c>
      <c r="B496" s="5" t="s">
        <v>1513</v>
      </c>
      <c r="C496" s="5" t="s">
        <v>1522</v>
      </c>
      <c r="D496" s="7">
        <v>50000</v>
      </c>
      <c r="E496" s="122">
        <f>VLOOKUP($D496,Zusammenführung!$S$7:$AD$118,4,0)</f>
        <v>50000</v>
      </c>
      <c r="F496" s="123">
        <f>VLOOKUP($D496,Zusammenführung!$S$7:$AD$118,7,0)</f>
        <v>50000</v>
      </c>
      <c r="G496" s="123">
        <f>VLOOKUP($D496,Zusammenführung!$S$7:$AD$118,10,0)</f>
        <v>50000</v>
      </c>
      <c r="H496" s="285">
        <f ca="1">VLOOKUP(E496,Zusammenführung!V$7:X$118,3,0)</f>
        <v>2</v>
      </c>
      <c r="I496" s="162">
        <f ca="1">VLOOKUP(F496,Zusammenführung!$Y$7:$AA$118,3,0)</f>
        <v>2</v>
      </c>
      <c r="J496" s="286">
        <f ca="1">VLOOKUP(G496,Zusammenführung!$AB$7:$AD$118,3,0)</f>
        <v>14</v>
      </c>
    </row>
    <row r="497" spans="1:10" x14ac:dyDescent="0.25">
      <c r="A497" s="6" t="s">
        <v>2615</v>
      </c>
      <c r="B497" s="5" t="s">
        <v>1510</v>
      </c>
      <c r="C497" s="5" t="s">
        <v>1522</v>
      </c>
      <c r="D497" s="7">
        <v>50000</v>
      </c>
      <c r="E497" s="122">
        <f>VLOOKUP($D497,Zusammenführung!$S$7:$AD$118,4,0)</f>
        <v>50000</v>
      </c>
      <c r="F497" s="123">
        <f>VLOOKUP($D497,Zusammenführung!$S$7:$AD$118,7,0)</f>
        <v>50000</v>
      </c>
      <c r="G497" s="123">
        <f>VLOOKUP($D497,Zusammenführung!$S$7:$AD$118,10,0)</f>
        <v>50000</v>
      </c>
      <c r="H497" s="285">
        <f ca="1">VLOOKUP(E497,Zusammenführung!V$7:X$118,3,0)</f>
        <v>2</v>
      </c>
      <c r="I497" s="162">
        <f ca="1">VLOOKUP(F497,Zusammenführung!$Y$7:$AA$118,3,0)</f>
        <v>2</v>
      </c>
      <c r="J497" s="286">
        <f ca="1">VLOOKUP(G497,Zusammenführung!$AB$7:$AD$118,3,0)</f>
        <v>14</v>
      </c>
    </row>
    <row r="498" spans="1:10" x14ac:dyDescent="0.25">
      <c r="A498" s="6" t="s">
        <v>2616</v>
      </c>
      <c r="B498" s="5" t="s">
        <v>1506</v>
      </c>
      <c r="C498" s="5" t="s">
        <v>1522</v>
      </c>
      <c r="D498" s="7">
        <v>50000</v>
      </c>
      <c r="E498" s="122">
        <f>VLOOKUP($D498,Zusammenführung!$S$7:$AD$118,4,0)</f>
        <v>50000</v>
      </c>
      <c r="F498" s="123">
        <f>VLOOKUP($D498,Zusammenführung!$S$7:$AD$118,7,0)</f>
        <v>50000</v>
      </c>
      <c r="G498" s="123">
        <f>VLOOKUP($D498,Zusammenführung!$S$7:$AD$118,10,0)</f>
        <v>50000</v>
      </c>
      <c r="H498" s="285">
        <f ca="1">VLOOKUP(E498,Zusammenführung!V$7:X$118,3,0)</f>
        <v>2</v>
      </c>
      <c r="I498" s="162">
        <f ca="1">VLOOKUP(F498,Zusammenführung!$Y$7:$AA$118,3,0)</f>
        <v>2</v>
      </c>
      <c r="J498" s="286">
        <f ca="1">VLOOKUP(G498,Zusammenführung!$AB$7:$AD$118,3,0)</f>
        <v>14</v>
      </c>
    </row>
    <row r="499" spans="1:10" x14ac:dyDescent="0.25">
      <c r="A499" s="6" t="s">
        <v>2617</v>
      </c>
      <c r="B499" s="5" t="s">
        <v>1508</v>
      </c>
      <c r="C499" s="5" t="s">
        <v>1522</v>
      </c>
      <c r="D499" s="7">
        <v>50000</v>
      </c>
      <c r="E499" s="122">
        <f>VLOOKUP($D499,Zusammenführung!$S$7:$AD$118,4,0)</f>
        <v>50000</v>
      </c>
      <c r="F499" s="123">
        <f>VLOOKUP($D499,Zusammenführung!$S$7:$AD$118,7,0)</f>
        <v>50000</v>
      </c>
      <c r="G499" s="123">
        <f>VLOOKUP($D499,Zusammenführung!$S$7:$AD$118,10,0)</f>
        <v>50000</v>
      </c>
      <c r="H499" s="285">
        <f ca="1">VLOOKUP(E499,Zusammenführung!V$7:X$118,3,0)</f>
        <v>2</v>
      </c>
      <c r="I499" s="162">
        <f ca="1">VLOOKUP(F499,Zusammenführung!$Y$7:$AA$118,3,0)</f>
        <v>2</v>
      </c>
      <c r="J499" s="286">
        <f ca="1">VLOOKUP(G499,Zusammenführung!$AB$7:$AD$118,3,0)</f>
        <v>14</v>
      </c>
    </row>
    <row r="500" spans="1:10" x14ac:dyDescent="0.25">
      <c r="A500" s="6" t="s">
        <v>2618</v>
      </c>
      <c r="B500" s="5" t="s">
        <v>1504</v>
      </c>
      <c r="C500" s="5" t="s">
        <v>1522</v>
      </c>
      <c r="D500" s="7">
        <v>50000</v>
      </c>
      <c r="E500" s="122">
        <f>VLOOKUP($D500,Zusammenführung!$S$7:$AD$118,4,0)</f>
        <v>50000</v>
      </c>
      <c r="F500" s="123">
        <f>VLOOKUP($D500,Zusammenführung!$S$7:$AD$118,7,0)</f>
        <v>50000</v>
      </c>
      <c r="G500" s="123">
        <f>VLOOKUP($D500,Zusammenführung!$S$7:$AD$118,10,0)</f>
        <v>50000</v>
      </c>
      <c r="H500" s="285">
        <f ca="1">VLOOKUP(E500,Zusammenführung!V$7:X$118,3,0)</f>
        <v>2</v>
      </c>
      <c r="I500" s="162">
        <f ca="1">VLOOKUP(F500,Zusammenführung!$Y$7:$AA$118,3,0)</f>
        <v>2</v>
      </c>
      <c r="J500" s="286">
        <f ca="1">VLOOKUP(G500,Zusammenführung!$AB$7:$AD$118,3,0)</f>
        <v>14</v>
      </c>
    </row>
    <row r="501" spans="1:10" x14ac:dyDescent="0.25">
      <c r="A501" s="6" t="s">
        <v>2619</v>
      </c>
      <c r="B501" s="5" t="s">
        <v>1518</v>
      </c>
      <c r="C501" s="5" t="s">
        <v>1522</v>
      </c>
      <c r="D501" s="7">
        <v>25000</v>
      </c>
      <c r="E501" s="122">
        <f>VLOOKUP($D501,Zusammenführung!$S$7:$AD$118,4,0)</f>
        <v>25000</v>
      </c>
      <c r="F501" s="123">
        <f>VLOOKUP($D501,Zusammenführung!$S$7:$AD$118,7,0)</f>
        <v>25000</v>
      </c>
      <c r="G501" s="123">
        <f>VLOOKUP($D501,Zusammenführung!$S$7:$AD$118,10,0)</f>
        <v>25000</v>
      </c>
      <c r="H501" s="285">
        <f ca="1">VLOOKUP(E501,Zusammenführung!V$7:X$118,3,0)</f>
        <v>1</v>
      </c>
      <c r="I501" s="162">
        <f ca="1">VLOOKUP(F501,Zusammenführung!$Y$7:$AA$118,3,0)</f>
        <v>1</v>
      </c>
      <c r="J501" s="286">
        <f ca="1">VLOOKUP(G501,Zusammenführung!$AB$7:$AD$118,3,0)</f>
        <v>7</v>
      </c>
    </row>
    <row r="502" spans="1:10" x14ac:dyDescent="0.25">
      <c r="A502" s="6" t="s">
        <v>2620</v>
      </c>
      <c r="B502" s="5" t="s">
        <v>1521</v>
      </c>
      <c r="C502" s="5" t="s">
        <v>1522</v>
      </c>
      <c r="D502" s="7">
        <v>25000</v>
      </c>
      <c r="E502" s="122">
        <f>VLOOKUP($D502,Zusammenführung!$S$7:$AD$118,4,0)</f>
        <v>25000</v>
      </c>
      <c r="F502" s="123">
        <f>VLOOKUP($D502,Zusammenführung!$S$7:$AD$118,7,0)</f>
        <v>25000</v>
      </c>
      <c r="G502" s="123">
        <f>VLOOKUP($D502,Zusammenführung!$S$7:$AD$118,10,0)</f>
        <v>25000</v>
      </c>
      <c r="H502" s="285">
        <f ca="1">VLOOKUP(E502,Zusammenführung!V$7:X$118,3,0)</f>
        <v>1</v>
      </c>
      <c r="I502" s="162">
        <f ca="1">VLOOKUP(F502,Zusammenführung!$Y$7:$AA$118,3,0)</f>
        <v>1</v>
      </c>
      <c r="J502" s="286">
        <f ca="1">VLOOKUP(G502,Zusammenführung!$AB$7:$AD$118,3,0)</f>
        <v>7</v>
      </c>
    </row>
    <row r="503" spans="1:10" x14ac:dyDescent="0.25">
      <c r="A503" s="6" t="s">
        <v>2621</v>
      </c>
      <c r="B503" s="5" t="s">
        <v>1519</v>
      </c>
      <c r="C503" s="5" t="s">
        <v>1522</v>
      </c>
      <c r="D503" s="7">
        <v>25000</v>
      </c>
      <c r="E503" s="122">
        <f>VLOOKUP($D503,Zusammenführung!$S$7:$AD$118,4,0)</f>
        <v>25000</v>
      </c>
      <c r="F503" s="123">
        <f>VLOOKUP($D503,Zusammenführung!$S$7:$AD$118,7,0)</f>
        <v>25000</v>
      </c>
      <c r="G503" s="123">
        <f>VLOOKUP($D503,Zusammenführung!$S$7:$AD$118,10,0)</f>
        <v>25000</v>
      </c>
      <c r="H503" s="285">
        <f ca="1">VLOOKUP(E503,Zusammenführung!V$7:X$118,3,0)</f>
        <v>1</v>
      </c>
      <c r="I503" s="162">
        <f ca="1">VLOOKUP(F503,Zusammenführung!$Y$7:$AA$118,3,0)</f>
        <v>1</v>
      </c>
      <c r="J503" s="286">
        <f ca="1">VLOOKUP(G503,Zusammenführung!$AB$7:$AD$118,3,0)</f>
        <v>7</v>
      </c>
    </row>
    <row r="504" spans="1:10" x14ac:dyDescent="0.25">
      <c r="A504" s="6" t="s">
        <v>2622</v>
      </c>
      <c r="B504" s="5" t="s">
        <v>1520</v>
      </c>
      <c r="C504" s="5" t="s">
        <v>1522</v>
      </c>
      <c r="D504" s="7">
        <v>25000</v>
      </c>
      <c r="E504" s="122">
        <f>VLOOKUP($D504,Zusammenführung!$S$7:$AD$118,4,0)</f>
        <v>25000</v>
      </c>
      <c r="F504" s="123">
        <f>VLOOKUP($D504,Zusammenführung!$S$7:$AD$118,7,0)</f>
        <v>25000</v>
      </c>
      <c r="G504" s="123">
        <f>VLOOKUP($D504,Zusammenführung!$S$7:$AD$118,10,0)</f>
        <v>25000</v>
      </c>
      <c r="H504" s="285">
        <f ca="1">VLOOKUP(E504,Zusammenführung!V$7:X$118,3,0)</f>
        <v>1</v>
      </c>
      <c r="I504" s="162">
        <f ca="1">VLOOKUP(F504,Zusammenführung!$Y$7:$AA$118,3,0)</f>
        <v>1</v>
      </c>
      <c r="J504" s="286">
        <f ca="1">VLOOKUP(G504,Zusammenführung!$AB$7:$AD$118,3,0)</f>
        <v>7</v>
      </c>
    </row>
    <row r="505" spans="1:10" x14ac:dyDescent="0.25">
      <c r="A505" s="6" t="s">
        <v>2623</v>
      </c>
      <c r="B505" s="5" t="s">
        <v>1517</v>
      </c>
      <c r="C505" s="5" t="s">
        <v>1522</v>
      </c>
      <c r="D505" s="7">
        <v>25000</v>
      </c>
      <c r="E505" s="122">
        <f>VLOOKUP($D505,Zusammenführung!$S$7:$AD$118,4,0)</f>
        <v>25000</v>
      </c>
      <c r="F505" s="123">
        <f>VLOOKUP($D505,Zusammenführung!$S$7:$AD$118,7,0)</f>
        <v>25000</v>
      </c>
      <c r="G505" s="123">
        <f>VLOOKUP($D505,Zusammenführung!$S$7:$AD$118,10,0)</f>
        <v>25000</v>
      </c>
      <c r="H505" s="285">
        <f ca="1">VLOOKUP(E505,Zusammenführung!V$7:X$118,3,0)</f>
        <v>1</v>
      </c>
      <c r="I505" s="162">
        <f ca="1">VLOOKUP(F505,Zusammenführung!$Y$7:$AA$118,3,0)</f>
        <v>1</v>
      </c>
      <c r="J505" s="286">
        <f ca="1">VLOOKUP(G505,Zusammenführung!$AB$7:$AD$118,3,0)</f>
        <v>7</v>
      </c>
    </row>
    <row r="506" spans="1:10" x14ac:dyDescent="0.25">
      <c r="A506" s="6" t="s">
        <v>2624</v>
      </c>
      <c r="B506" s="5" t="s">
        <v>0</v>
      </c>
      <c r="C506" s="5" t="s">
        <v>91</v>
      </c>
      <c r="D506" s="7">
        <v>128000000</v>
      </c>
      <c r="E506" s="122">
        <f>VLOOKUP($D506,Zusammenführung!$S$7:$AD$118,4,0)</f>
        <v>130000000</v>
      </c>
      <c r="F506" s="123">
        <f>VLOOKUP($D506,Zusammenführung!$S$7:$AD$118,7,0)</f>
        <v>130000000</v>
      </c>
      <c r="G506" s="123">
        <f>VLOOKUP($D506,Zusammenführung!$S$7:$AD$118,10,0)</f>
        <v>130000000</v>
      </c>
      <c r="H506" s="285">
        <f ca="1">VLOOKUP(E506,Zusammenführung!V$7:X$118,3,0)</f>
        <v>12</v>
      </c>
      <c r="I506" s="162">
        <f ca="1">VLOOKUP(F506,Zusammenführung!$Y$7:$AA$118,3,0)</f>
        <v>20</v>
      </c>
      <c r="J506" s="286">
        <f ca="1">VLOOKUP(G506,Zusammenführung!$AB$7:$AD$118,3,0)</f>
        <v>84</v>
      </c>
    </row>
    <row r="507" spans="1:10" x14ac:dyDescent="0.25">
      <c r="A507" s="6" t="s">
        <v>2625</v>
      </c>
      <c r="B507" s="5" t="s">
        <v>3</v>
      </c>
      <c r="C507" s="5" t="s">
        <v>91</v>
      </c>
      <c r="D507" s="7">
        <v>120000000</v>
      </c>
      <c r="E507" s="122">
        <f>VLOOKUP($D507,Zusammenführung!$S$7:$AD$118,4,0)</f>
        <v>130000000</v>
      </c>
      <c r="F507" s="123">
        <f>VLOOKUP($D507,Zusammenführung!$S$7:$AD$118,7,0)</f>
        <v>130000000</v>
      </c>
      <c r="G507" s="123">
        <f>VLOOKUP($D507,Zusammenführung!$S$7:$AD$118,10,0)</f>
        <v>122258064.51612903</v>
      </c>
      <c r="H507" s="285">
        <f ca="1">VLOOKUP(E507,Zusammenführung!V$7:X$118,3,0)</f>
        <v>12</v>
      </c>
      <c r="I507" s="162">
        <f ca="1">VLOOKUP(F507,Zusammenführung!$Y$7:$AA$118,3,0)</f>
        <v>20</v>
      </c>
      <c r="J507" s="286">
        <f ca="1">VLOOKUP(G507,Zusammenführung!$AB$7:$AD$118,3,0)</f>
        <v>83</v>
      </c>
    </row>
    <row r="508" spans="1:10" x14ac:dyDescent="0.25">
      <c r="A508" s="6" t="s">
        <v>2626</v>
      </c>
      <c r="B508" s="5" t="s">
        <v>2</v>
      </c>
      <c r="C508" s="5" t="s">
        <v>91</v>
      </c>
      <c r="D508" s="7">
        <v>120000000</v>
      </c>
      <c r="E508" s="122">
        <f>VLOOKUP($D508,Zusammenführung!$S$7:$AD$118,4,0)</f>
        <v>130000000</v>
      </c>
      <c r="F508" s="123">
        <f>VLOOKUP($D508,Zusammenführung!$S$7:$AD$118,7,0)</f>
        <v>130000000</v>
      </c>
      <c r="G508" s="123">
        <f>VLOOKUP($D508,Zusammenführung!$S$7:$AD$118,10,0)</f>
        <v>122258064.51612903</v>
      </c>
      <c r="H508" s="285">
        <f ca="1">VLOOKUP(E508,Zusammenführung!V$7:X$118,3,0)</f>
        <v>12</v>
      </c>
      <c r="I508" s="162">
        <f ca="1">VLOOKUP(F508,Zusammenführung!$Y$7:$AA$118,3,0)</f>
        <v>20</v>
      </c>
      <c r="J508" s="286">
        <f ca="1">VLOOKUP(G508,Zusammenführung!$AB$7:$AD$118,3,0)</f>
        <v>83</v>
      </c>
    </row>
    <row r="509" spans="1:10" x14ac:dyDescent="0.25">
      <c r="A509" s="6" t="s">
        <v>2627</v>
      </c>
      <c r="B509" s="5" t="s">
        <v>1</v>
      </c>
      <c r="C509" s="5" t="s">
        <v>91</v>
      </c>
      <c r="D509" s="7">
        <v>120000000</v>
      </c>
      <c r="E509" s="122">
        <f>VLOOKUP($D509,Zusammenführung!$S$7:$AD$118,4,0)</f>
        <v>130000000</v>
      </c>
      <c r="F509" s="123">
        <f>VLOOKUP($D509,Zusammenführung!$S$7:$AD$118,7,0)</f>
        <v>130000000</v>
      </c>
      <c r="G509" s="123">
        <f>VLOOKUP($D509,Zusammenführung!$S$7:$AD$118,10,0)</f>
        <v>122258064.51612903</v>
      </c>
      <c r="H509" s="285">
        <f ca="1">VLOOKUP(E509,Zusammenführung!V$7:X$118,3,0)</f>
        <v>12</v>
      </c>
      <c r="I509" s="162">
        <f ca="1">VLOOKUP(F509,Zusammenführung!$Y$7:$AA$118,3,0)</f>
        <v>20</v>
      </c>
      <c r="J509" s="286">
        <f ca="1">VLOOKUP(G509,Zusammenführung!$AB$7:$AD$118,3,0)</f>
        <v>83</v>
      </c>
    </row>
    <row r="510" spans="1:10" x14ac:dyDescent="0.25">
      <c r="A510" s="6" t="s">
        <v>2628</v>
      </c>
      <c r="B510" s="5" t="s">
        <v>4</v>
      </c>
      <c r="C510" s="5" t="s">
        <v>91</v>
      </c>
      <c r="D510" s="7">
        <v>80000000</v>
      </c>
      <c r="E510" s="122">
        <f>VLOOKUP($D510,Zusammenführung!$S$7:$AD$118,4,0)</f>
        <v>70000000</v>
      </c>
      <c r="F510" s="123">
        <f>VLOOKUP($D510,Zusammenführung!$S$7:$AD$118,7,0)</f>
        <v>80000000</v>
      </c>
      <c r="G510" s="123">
        <f>VLOOKUP($D510,Zusammenführung!$S$7:$AD$118,10,0)</f>
        <v>77741935.483870968</v>
      </c>
      <c r="H510" s="285">
        <f ca="1">VLOOKUP(E510,Zusammenführung!V$7:X$118,3,0)</f>
        <v>11</v>
      </c>
      <c r="I510" s="162">
        <f ca="1">VLOOKUP(F510,Zusammenführung!$Y$7:$AA$118,3,0)</f>
        <v>19</v>
      </c>
      <c r="J510" s="286">
        <f ca="1">VLOOKUP(G510,Zusammenführung!$AB$7:$AD$118,3,0)</f>
        <v>77</v>
      </c>
    </row>
    <row r="511" spans="1:10" x14ac:dyDescent="0.25">
      <c r="A511" s="6" t="s">
        <v>2629</v>
      </c>
      <c r="B511" s="5" t="s">
        <v>5</v>
      </c>
      <c r="C511" s="5" t="s">
        <v>91</v>
      </c>
      <c r="D511" s="7">
        <v>75000000</v>
      </c>
      <c r="E511" s="122">
        <f>VLOOKUP($D511,Zusammenführung!$S$7:$AD$118,4,0)</f>
        <v>70000000</v>
      </c>
      <c r="F511" s="123">
        <f>VLOOKUP($D511,Zusammenführung!$S$7:$AD$118,7,0)</f>
        <v>80000000</v>
      </c>
      <c r="G511" s="123">
        <f>VLOOKUP($D511,Zusammenführung!$S$7:$AD$118,10,0)</f>
        <v>77741935.483870968</v>
      </c>
      <c r="H511" s="285">
        <f ca="1">VLOOKUP(E511,Zusammenführung!V$7:X$118,3,0)</f>
        <v>11</v>
      </c>
      <c r="I511" s="162">
        <f ca="1">VLOOKUP(F511,Zusammenführung!$Y$7:$AA$118,3,0)</f>
        <v>19</v>
      </c>
      <c r="J511" s="286">
        <f ca="1">VLOOKUP(G511,Zusammenführung!$AB$7:$AD$118,3,0)</f>
        <v>77</v>
      </c>
    </row>
    <row r="512" spans="1:10" x14ac:dyDescent="0.25">
      <c r="A512" s="6" t="s">
        <v>2630</v>
      </c>
      <c r="B512" s="5" t="s">
        <v>6</v>
      </c>
      <c r="C512" s="5" t="s">
        <v>91</v>
      </c>
      <c r="D512" s="7">
        <v>72000000</v>
      </c>
      <c r="E512" s="122">
        <f>VLOOKUP($D512,Zusammenführung!$S$7:$AD$118,4,0)</f>
        <v>70000000</v>
      </c>
      <c r="F512" s="123">
        <f>VLOOKUP($D512,Zusammenführung!$S$7:$AD$118,7,0)</f>
        <v>80000000</v>
      </c>
      <c r="G512" s="123">
        <f>VLOOKUP($D512,Zusammenführung!$S$7:$AD$118,10,0)</f>
        <v>70645161.290322587</v>
      </c>
      <c r="H512" s="285">
        <f ca="1">VLOOKUP(E512,Zusammenführung!V$7:X$118,3,0)</f>
        <v>11</v>
      </c>
      <c r="I512" s="162">
        <f ca="1">VLOOKUP(F512,Zusammenführung!$Y$7:$AA$118,3,0)</f>
        <v>19</v>
      </c>
      <c r="J512" s="286">
        <f ca="1">VLOOKUP(G512,Zusammenführung!$AB$7:$AD$118,3,0)</f>
        <v>76</v>
      </c>
    </row>
    <row r="513" spans="1:10" x14ac:dyDescent="0.25">
      <c r="A513" s="6" t="s">
        <v>2631</v>
      </c>
      <c r="B513" s="5" t="s">
        <v>7</v>
      </c>
      <c r="C513" s="5" t="s">
        <v>91</v>
      </c>
      <c r="D513" s="7">
        <v>70000000</v>
      </c>
      <c r="E513" s="122">
        <f>VLOOKUP($D513,Zusammenführung!$S$7:$AD$118,4,0)</f>
        <v>70000000</v>
      </c>
      <c r="F513" s="123">
        <f>VLOOKUP($D513,Zusammenführung!$S$7:$AD$118,7,0)</f>
        <v>60000000</v>
      </c>
      <c r="G513" s="123">
        <f>VLOOKUP($D513,Zusammenführung!$S$7:$AD$118,10,0)</f>
        <v>70645161.290322587</v>
      </c>
      <c r="H513" s="285">
        <f ca="1">VLOOKUP(E513,Zusammenführung!V$7:X$118,3,0)</f>
        <v>11</v>
      </c>
      <c r="I513" s="162">
        <f ca="1">VLOOKUP(F513,Zusammenführung!$Y$7:$AA$118,3,0)</f>
        <v>18</v>
      </c>
      <c r="J513" s="286">
        <f ca="1">VLOOKUP(G513,Zusammenführung!$AB$7:$AD$118,3,0)</f>
        <v>76</v>
      </c>
    </row>
    <row r="514" spans="1:10" x14ac:dyDescent="0.25">
      <c r="A514" s="6" t="s">
        <v>2632</v>
      </c>
      <c r="B514" s="5" t="s">
        <v>9</v>
      </c>
      <c r="C514" s="5" t="s">
        <v>91</v>
      </c>
      <c r="D514" s="7">
        <v>60000000</v>
      </c>
      <c r="E514" s="122">
        <f>VLOOKUP($D514,Zusammenführung!$S$7:$AD$118,4,0)</f>
        <v>70000000</v>
      </c>
      <c r="F514" s="123">
        <f>VLOOKUP($D514,Zusammenführung!$S$7:$AD$118,7,0)</f>
        <v>60000000</v>
      </c>
      <c r="G514" s="123">
        <f>VLOOKUP($D514,Zusammenführung!$S$7:$AD$118,10,0)</f>
        <v>56728110.599078342</v>
      </c>
      <c r="H514" s="285">
        <f ca="1">VLOOKUP(E514,Zusammenführung!V$7:X$118,3,0)</f>
        <v>11</v>
      </c>
      <c r="I514" s="162">
        <f ca="1">VLOOKUP(F514,Zusammenführung!$Y$7:$AA$118,3,0)</f>
        <v>18</v>
      </c>
      <c r="J514" s="286">
        <f ca="1">VLOOKUP(G514,Zusammenführung!$AB$7:$AD$118,3,0)</f>
        <v>74</v>
      </c>
    </row>
    <row r="515" spans="1:10" x14ac:dyDescent="0.25">
      <c r="A515" s="6" t="s">
        <v>2633</v>
      </c>
      <c r="B515" s="5" t="s">
        <v>10</v>
      </c>
      <c r="C515" s="5" t="s">
        <v>91</v>
      </c>
      <c r="D515" s="7">
        <v>60000000</v>
      </c>
      <c r="E515" s="122">
        <f>VLOOKUP($D515,Zusammenführung!$S$7:$AD$118,4,0)</f>
        <v>70000000</v>
      </c>
      <c r="F515" s="123">
        <f>VLOOKUP($D515,Zusammenführung!$S$7:$AD$118,7,0)</f>
        <v>60000000</v>
      </c>
      <c r="G515" s="123">
        <f>VLOOKUP($D515,Zusammenführung!$S$7:$AD$118,10,0)</f>
        <v>56728110.599078342</v>
      </c>
      <c r="H515" s="285">
        <f ca="1">VLOOKUP(E515,Zusammenführung!V$7:X$118,3,0)</f>
        <v>11</v>
      </c>
      <c r="I515" s="162">
        <f ca="1">VLOOKUP(F515,Zusammenführung!$Y$7:$AA$118,3,0)</f>
        <v>18</v>
      </c>
      <c r="J515" s="286">
        <f ca="1">VLOOKUP(G515,Zusammenführung!$AB$7:$AD$118,3,0)</f>
        <v>74</v>
      </c>
    </row>
    <row r="516" spans="1:10" x14ac:dyDescent="0.25">
      <c r="A516" s="6" t="s">
        <v>2634</v>
      </c>
      <c r="B516" s="5" t="s">
        <v>8</v>
      </c>
      <c r="C516" s="5" t="s">
        <v>91</v>
      </c>
      <c r="D516" s="7">
        <v>60000000</v>
      </c>
      <c r="E516" s="122">
        <f>VLOOKUP($D516,Zusammenführung!$S$7:$AD$118,4,0)</f>
        <v>70000000</v>
      </c>
      <c r="F516" s="123">
        <f>VLOOKUP($D516,Zusammenführung!$S$7:$AD$118,7,0)</f>
        <v>60000000</v>
      </c>
      <c r="G516" s="123">
        <f>VLOOKUP($D516,Zusammenführung!$S$7:$AD$118,10,0)</f>
        <v>56728110.599078342</v>
      </c>
      <c r="H516" s="285">
        <f ca="1">VLOOKUP(E516,Zusammenführung!V$7:X$118,3,0)</f>
        <v>11</v>
      </c>
      <c r="I516" s="162">
        <f ca="1">VLOOKUP(F516,Zusammenführung!$Y$7:$AA$118,3,0)</f>
        <v>18</v>
      </c>
      <c r="J516" s="286">
        <f ca="1">VLOOKUP(G516,Zusammenführung!$AB$7:$AD$118,3,0)</f>
        <v>74</v>
      </c>
    </row>
    <row r="517" spans="1:10" x14ac:dyDescent="0.25">
      <c r="A517" s="6" t="s">
        <v>2635</v>
      </c>
      <c r="B517" s="5" t="s">
        <v>11</v>
      </c>
      <c r="C517" s="5" t="s">
        <v>91</v>
      </c>
      <c r="D517" s="7">
        <v>50000000</v>
      </c>
      <c r="E517" s="122">
        <f>VLOOKUP($D517,Zusammenführung!$S$7:$AD$118,4,0)</f>
        <v>30000000</v>
      </c>
      <c r="F517" s="123">
        <f>VLOOKUP($D517,Zusammenführung!$S$7:$AD$118,7,0)</f>
        <v>60000000</v>
      </c>
      <c r="G517" s="123">
        <f>VLOOKUP($D517,Zusammenführung!$S$7:$AD$118,10,0)</f>
        <v>49907834.101382487</v>
      </c>
      <c r="H517" s="285">
        <f ca="1">VLOOKUP(E517,Zusammenführung!V$7:X$118,3,0)</f>
        <v>10</v>
      </c>
      <c r="I517" s="162">
        <f ca="1">VLOOKUP(F517,Zusammenführung!$Y$7:$AA$118,3,0)</f>
        <v>18</v>
      </c>
      <c r="J517" s="286">
        <f ca="1">VLOOKUP(G517,Zusammenführung!$AB$7:$AD$118,3,0)</f>
        <v>73</v>
      </c>
    </row>
    <row r="518" spans="1:10" x14ac:dyDescent="0.25">
      <c r="A518" s="6" t="s">
        <v>2636</v>
      </c>
      <c r="B518" s="5" t="s">
        <v>12</v>
      </c>
      <c r="C518" s="5" t="s">
        <v>91</v>
      </c>
      <c r="D518" s="7">
        <v>48000000</v>
      </c>
      <c r="E518" s="122">
        <f>VLOOKUP($D518,Zusammenführung!$S$7:$AD$118,4,0)</f>
        <v>30000000</v>
      </c>
      <c r="F518" s="123">
        <f>VLOOKUP($D518,Zusammenführung!$S$7:$AD$118,7,0)</f>
        <v>60000000</v>
      </c>
      <c r="G518" s="123">
        <f>VLOOKUP($D518,Zusammenführung!$S$7:$AD$118,10,0)</f>
        <v>49907834.101382487</v>
      </c>
      <c r="H518" s="285">
        <f ca="1">VLOOKUP(E518,Zusammenführung!V$7:X$118,3,0)</f>
        <v>10</v>
      </c>
      <c r="I518" s="162">
        <f ca="1">VLOOKUP(F518,Zusammenführung!$Y$7:$AA$118,3,0)</f>
        <v>18</v>
      </c>
      <c r="J518" s="286">
        <f ca="1">VLOOKUP(G518,Zusammenführung!$AB$7:$AD$118,3,0)</f>
        <v>73</v>
      </c>
    </row>
    <row r="519" spans="1:10" x14ac:dyDescent="0.25">
      <c r="A519" s="6" t="s">
        <v>2637</v>
      </c>
      <c r="B519" s="5" t="s">
        <v>13</v>
      </c>
      <c r="C519" s="5" t="s">
        <v>91</v>
      </c>
      <c r="D519" s="7">
        <v>45000000</v>
      </c>
      <c r="E519" s="122">
        <f>VLOOKUP($D519,Zusammenführung!$S$7:$AD$118,4,0)</f>
        <v>30000000</v>
      </c>
      <c r="F519" s="123">
        <f>VLOOKUP($D519,Zusammenführung!$S$7:$AD$118,7,0)</f>
        <v>30000000</v>
      </c>
      <c r="G519" s="123">
        <f>VLOOKUP($D519,Zusammenführung!$S$7:$AD$118,10,0)</f>
        <v>43179723.502304144</v>
      </c>
      <c r="H519" s="285">
        <f ca="1">VLOOKUP(E519,Zusammenführung!V$7:X$118,3,0)</f>
        <v>10</v>
      </c>
      <c r="I519" s="162">
        <f ca="1">VLOOKUP(F519,Zusammenführung!$Y$7:$AA$118,3,0)</f>
        <v>17</v>
      </c>
      <c r="J519" s="286">
        <f ca="1">VLOOKUP(G519,Zusammenführung!$AB$7:$AD$118,3,0)</f>
        <v>72</v>
      </c>
    </row>
    <row r="520" spans="1:10" x14ac:dyDescent="0.25">
      <c r="A520" s="6" t="s">
        <v>2638</v>
      </c>
      <c r="B520" s="5" t="s">
        <v>14</v>
      </c>
      <c r="C520" s="5" t="s">
        <v>91</v>
      </c>
      <c r="D520" s="7">
        <v>42000000</v>
      </c>
      <c r="E520" s="122">
        <f>VLOOKUP($D520,Zusammenführung!$S$7:$AD$118,4,0)</f>
        <v>30000000</v>
      </c>
      <c r="F520" s="123">
        <f>VLOOKUP($D520,Zusammenführung!$S$7:$AD$118,7,0)</f>
        <v>30000000</v>
      </c>
      <c r="G520" s="123">
        <f>VLOOKUP($D520,Zusammenführung!$S$7:$AD$118,10,0)</f>
        <v>43179723.502304144</v>
      </c>
      <c r="H520" s="285">
        <f ca="1">VLOOKUP(E520,Zusammenführung!V$7:X$118,3,0)</f>
        <v>10</v>
      </c>
      <c r="I520" s="162">
        <f ca="1">VLOOKUP(F520,Zusammenführung!$Y$7:$AA$118,3,0)</f>
        <v>17</v>
      </c>
      <c r="J520" s="286">
        <f ca="1">VLOOKUP(G520,Zusammenführung!$AB$7:$AD$118,3,0)</f>
        <v>72</v>
      </c>
    </row>
    <row r="521" spans="1:10" x14ac:dyDescent="0.25">
      <c r="A521" s="6" t="s">
        <v>2639</v>
      </c>
      <c r="B521" s="5" t="s">
        <v>19</v>
      </c>
      <c r="C521" s="5" t="s">
        <v>91</v>
      </c>
      <c r="D521" s="7">
        <v>40000000</v>
      </c>
      <c r="E521" s="122">
        <f>VLOOKUP($D521,Zusammenführung!$S$7:$AD$118,4,0)</f>
        <v>30000000</v>
      </c>
      <c r="F521" s="123">
        <f>VLOOKUP($D521,Zusammenführung!$S$7:$AD$118,7,0)</f>
        <v>30000000</v>
      </c>
      <c r="G521" s="123">
        <f>VLOOKUP($D521,Zusammenführung!$S$7:$AD$118,10,0)</f>
        <v>43179723.502304144</v>
      </c>
      <c r="H521" s="285">
        <f ca="1">VLOOKUP(E521,Zusammenführung!V$7:X$118,3,0)</f>
        <v>10</v>
      </c>
      <c r="I521" s="162">
        <f ca="1">VLOOKUP(F521,Zusammenführung!$Y$7:$AA$118,3,0)</f>
        <v>17</v>
      </c>
      <c r="J521" s="286">
        <f ca="1">VLOOKUP(G521,Zusammenführung!$AB$7:$AD$118,3,0)</f>
        <v>72</v>
      </c>
    </row>
    <row r="522" spans="1:10" x14ac:dyDescent="0.25">
      <c r="A522" s="6" t="s">
        <v>2640</v>
      </c>
      <c r="B522" s="5" t="s">
        <v>18</v>
      </c>
      <c r="C522" s="5" t="s">
        <v>91</v>
      </c>
      <c r="D522" s="7">
        <v>40000000</v>
      </c>
      <c r="E522" s="122">
        <f>VLOOKUP($D522,Zusammenführung!$S$7:$AD$118,4,0)</f>
        <v>30000000</v>
      </c>
      <c r="F522" s="123">
        <f>VLOOKUP($D522,Zusammenführung!$S$7:$AD$118,7,0)</f>
        <v>30000000</v>
      </c>
      <c r="G522" s="123">
        <f>VLOOKUP($D522,Zusammenführung!$S$7:$AD$118,10,0)</f>
        <v>43179723.502304144</v>
      </c>
      <c r="H522" s="285">
        <f ca="1">VLOOKUP(E522,Zusammenführung!V$7:X$118,3,0)</f>
        <v>10</v>
      </c>
      <c r="I522" s="162">
        <f ca="1">VLOOKUP(F522,Zusammenführung!$Y$7:$AA$118,3,0)</f>
        <v>17</v>
      </c>
      <c r="J522" s="286">
        <f ca="1">VLOOKUP(G522,Zusammenführung!$AB$7:$AD$118,3,0)</f>
        <v>72</v>
      </c>
    </row>
    <row r="523" spans="1:10" x14ac:dyDescent="0.25">
      <c r="A523" s="6" t="s">
        <v>2641</v>
      </c>
      <c r="B523" s="5" t="s">
        <v>21</v>
      </c>
      <c r="C523" s="5" t="s">
        <v>91</v>
      </c>
      <c r="D523" s="7">
        <v>40000000</v>
      </c>
      <c r="E523" s="122">
        <f>VLOOKUP($D523,Zusammenführung!$S$7:$AD$118,4,0)</f>
        <v>30000000</v>
      </c>
      <c r="F523" s="123">
        <f>VLOOKUP($D523,Zusammenführung!$S$7:$AD$118,7,0)</f>
        <v>30000000</v>
      </c>
      <c r="G523" s="123">
        <f>VLOOKUP($D523,Zusammenführung!$S$7:$AD$118,10,0)</f>
        <v>43179723.502304144</v>
      </c>
      <c r="H523" s="285">
        <f ca="1">VLOOKUP(E523,Zusammenführung!V$7:X$118,3,0)</f>
        <v>10</v>
      </c>
      <c r="I523" s="162">
        <f ca="1">VLOOKUP(F523,Zusammenführung!$Y$7:$AA$118,3,0)</f>
        <v>17</v>
      </c>
      <c r="J523" s="286">
        <f ca="1">VLOOKUP(G523,Zusammenführung!$AB$7:$AD$118,3,0)</f>
        <v>72</v>
      </c>
    </row>
    <row r="524" spans="1:10" x14ac:dyDescent="0.25">
      <c r="A524" s="6" t="s">
        <v>2642</v>
      </c>
      <c r="B524" s="5" t="s">
        <v>15</v>
      </c>
      <c r="C524" s="5" t="s">
        <v>91</v>
      </c>
      <c r="D524" s="7">
        <v>40000000</v>
      </c>
      <c r="E524" s="122">
        <f>VLOOKUP($D524,Zusammenführung!$S$7:$AD$118,4,0)</f>
        <v>30000000</v>
      </c>
      <c r="F524" s="123">
        <f>VLOOKUP($D524,Zusammenführung!$S$7:$AD$118,7,0)</f>
        <v>30000000</v>
      </c>
      <c r="G524" s="123">
        <f>VLOOKUP($D524,Zusammenführung!$S$7:$AD$118,10,0)</f>
        <v>43179723.502304144</v>
      </c>
      <c r="H524" s="285">
        <f ca="1">VLOOKUP(E524,Zusammenführung!V$7:X$118,3,0)</f>
        <v>10</v>
      </c>
      <c r="I524" s="162">
        <f ca="1">VLOOKUP(F524,Zusammenführung!$Y$7:$AA$118,3,0)</f>
        <v>17</v>
      </c>
      <c r="J524" s="286">
        <f ca="1">VLOOKUP(G524,Zusammenführung!$AB$7:$AD$118,3,0)</f>
        <v>72</v>
      </c>
    </row>
    <row r="525" spans="1:10" x14ac:dyDescent="0.25">
      <c r="A525" s="6" t="s">
        <v>2643</v>
      </c>
      <c r="B525" s="5" t="s">
        <v>17</v>
      </c>
      <c r="C525" s="5" t="s">
        <v>91</v>
      </c>
      <c r="D525" s="7">
        <v>40000000</v>
      </c>
      <c r="E525" s="122">
        <f>VLOOKUP($D525,Zusammenführung!$S$7:$AD$118,4,0)</f>
        <v>30000000</v>
      </c>
      <c r="F525" s="123">
        <f>VLOOKUP($D525,Zusammenführung!$S$7:$AD$118,7,0)</f>
        <v>30000000</v>
      </c>
      <c r="G525" s="123">
        <f>VLOOKUP($D525,Zusammenführung!$S$7:$AD$118,10,0)</f>
        <v>43179723.502304144</v>
      </c>
      <c r="H525" s="285">
        <f ca="1">VLOOKUP(E525,Zusammenführung!V$7:X$118,3,0)</f>
        <v>10</v>
      </c>
      <c r="I525" s="162">
        <f ca="1">VLOOKUP(F525,Zusammenführung!$Y$7:$AA$118,3,0)</f>
        <v>17</v>
      </c>
      <c r="J525" s="286">
        <f ca="1">VLOOKUP(G525,Zusammenführung!$AB$7:$AD$118,3,0)</f>
        <v>72</v>
      </c>
    </row>
    <row r="526" spans="1:10" x14ac:dyDescent="0.25">
      <c r="A526" s="6" t="s">
        <v>2644</v>
      </c>
      <c r="B526" s="5" t="s">
        <v>20</v>
      </c>
      <c r="C526" s="5" t="s">
        <v>91</v>
      </c>
      <c r="D526" s="7">
        <v>40000000</v>
      </c>
      <c r="E526" s="122">
        <f>VLOOKUP($D526,Zusammenführung!$S$7:$AD$118,4,0)</f>
        <v>30000000</v>
      </c>
      <c r="F526" s="123">
        <f>VLOOKUP($D526,Zusammenführung!$S$7:$AD$118,7,0)</f>
        <v>30000000</v>
      </c>
      <c r="G526" s="123">
        <f>VLOOKUP($D526,Zusammenführung!$S$7:$AD$118,10,0)</f>
        <v>43179723.502304144</v>
      </c>
      <c r="H526" s="285">
        <f ca="1">VLOOKUP(E526,Zusammenführung!V$7:X$118,3,0)</f>
        <v>10</v>
      </c>
      <c r="I526" s="162">
        <f ca="1">VLOOKUP(F526,Zusammenführung!$Y$7:$AA$118,3,0)</f>
        <v>17</v>
      </c>
      <c r="J526" s="286">
        <f ca="1">VLOOKUP(G526,Zusammenführung!$AB$7:$AD$118,3,0)</f>
        <v>72</v>
      </c>
    </row>
    <row r="527" spans="1:10" x14ac:dyDescent="0.25">
      <c r="A527" s="6" t="s">
        <v>2645</v>
      </c>
      <c r="B527" s="5" t="s">
        <v>16</v>
      </c>
      <c r="C527" s="5" t="s">
        <v>91</v>
      </c>
      <c r="D527" s="7">
        <v>40000000</v>
      </c>
      <c r="E527" s="122">
        <f>VLOOKUP($D527,Zusammenführung!$S$7:$AD$118,4,0)</f>
        <v>30000000</v>
      </c>
      <c r="F527" s="123">
        <f>VLOOKUP($D527,Zusammenführung!$S$7:$AD$118,7,0)</f>
        <v>30000000</v>
      </c>
      <c r="G527" s="123">
        <f>VLOOKUP($D527,Zusammenführung!$S$7:$AD$118,10,0)</f>
        <v>43179723.502304144</v>
      </c>
      <c r="H527" s="285">
        <f ca="1">VLOOKUP(E527,Zusammenführung!V$7:X$118,3,0)</f>
        <v>10</v>
      </c>
      <c r="I527" s="162">
        <f ca="1">VLOOKUP(F527,Zusammenführung!$Y$7:$AA$118,3,0)</f>
        <v>17</v>
      </c>
      <c r="J527" s="286">
        <f ca="1">VLOOKUP(G527,Zusammenführung!$AB$7:$AD$118,3,0)</f>
        <v>72</v>
      </c>
    </row>
    <row r="528" spans="1:10" x14ac:dyDescent="0.25">
      <c r="A528" s="6" t="s">
        <v>2646</v>
      </c>
      <c r="B528" s="5" t="s">
        <v>22</v>
      </c>
      <c r="C528" s="5" t="s">
        <v>91</v>
      </c>
      <c r="D528" s="7">
        <v>32000000</v>
      </c>
      <c r="E528" s="122">
        <f>VLOOKUP($D528,Zusammenführung!$S$7:$AD$118,4,0)</f>
        <v>30000000</v>
      </c>
      <c r="F528" s="123">
        <f>VLOOKUP($D528,Zusammenführung!$S$7:$AD$118,7,0)</f>
        <v>30000000</v>
      </c>
      <c r="G528" s="123">
        <f>VLOOKUP($D528,Zusammenführung!$S$7:$AD$118,10,0)</f>
        <v>30000000</v>
      </c>
      <c r="H528" s="285">
        <f ca="1">VLOOKUP(E528,Zusammenführung!V$7:X$118,3,0)</f>
        <v>10</v>
      </c>
      <c r="I528" s="162">
        <f ca="1">VLOOKUP(F528,Zusammenführung!$Y$7:$AA$118,3,0)</f>
        <v>17</v>
      </c>
      <c r="J528" s="286">
        <f ca="1">VLOOKUP(G528,Zusammenführung!$AB$7:$AD$118,3,0)</f>
        <v>70</v>
      </c>
    </row>
    <row r="529" spans="1:10" x14ac:dyDescent="0.25">
      <c r="A529" s="6" t="s">
        <v>2647</v>
      </c>
      <c r="B529" s="5" t="s">
        <v>23</v>
      </c>
      <c r="C529" s="5" t="s">
        <v>91</v>
      </c>
      <c r="D529" s="7">
        <v>30000000</v>
      </c>
      <c r="E529" s="122">
        <f>VLOOKUP($D529,Zusammenführung!$S$7:$AD$118,4,0)</f>
        <v>30000000</v>
      </c>
      <c r="F529" s="123">
        <f>VLOOKUP($D529,Zusammenführung!$S$7:$AD$118,7,0)</f>
        <v>30000000</v>
      </c>
      <c r="G529" s="123">
        <f>VLOOKUP($D529,Zusammenführung!$S$7:$AD$118,10,0)</f>
        <v>30000000</v>
      </c>
      <c r="H529" s="285">
        <f ca="1">VLOOKUP(E529,Zusammenführung!V$7:X$118,3,0)</f>
        <v>10</v>
      </c>
      <c r="I529" s="162">
        <f ca="1">VLOOKUP(F529,Zusammenführung!$Y$7:$AA$118,3,0)</f>
        <v>17</v>
      </c>
      <c r="J529" s="286">
        <f ca="1">VLOOKUP(G529,Zusammenführung!$AB$7:$AD$118,3,0)</f>
        <v>70</v>
      </c>
    </row>
    <row r="530" spans="1:10" x14ac:dyDescent="0.25">
      <c r="A530" s="6" t="s">
        <v>2648</v>
      </c>
      <c r="B530" s="5" t="s">
        <v>25</v>
      </c>
      <c r="C530" s="5" t="s">
        <v>91</v>
      </c>
      <c r="D530" s="7">
        <v>30000000</v>
      </c>
      <c r="E530" s="122">
        <f>VLOOKUP($D530,Zusammenführung!$S$7:$AD$118,4,0)</f>
        <v>30000000</v>
      </c>
      <c r="F530" s="123">
        <f>VLOOKUP($D530,Zusammenführung!$S$7:$AD$118,7,0)</f>
        <v>30000000</v>
      </c>
      <c r="G530" s="123">
        <f>VLOOKUP($D530,Zusammenführung!$S$7:$AD$118,10,0)</f>
        <v>30000000</v>
      </c>
      <c r="H530" s="285">
        <f ca="1">VLOOKUP(E530,Zusammenführung!V$7:X$118,3,0)</f>
        <v>10</v>
      </c>
      <c r="I530" s="162">
        <f ca="1">VLOOKUP(F530,Zusammenführung!$Y$7:$AA$118,3,0)</f>
        <v>17</v>
      </c>
      <c r="J530" s="286">
        <f ca="1">VLOOKUP(G530,Zusammenführung!$AB$7:$AD$118,3,0)</f>
        <v>70</v>
      </c>
    </row>
    <row r="531" spans="1:10" x14ac:dyDescent="0.25">
      <c r="A531" s="6" t="s">
        <v>2649</v>
      </c>
      <c r="B531" s="5" t="s">
        <v>24</v>
      </c>
      <c r="C531" s="5" t="s">
        <v>91</v>
      </c>
      <c r="D531" s="7">
        <v>30000000</v>
      </c>
      <c r="E531" s="122">
        <f>VLOOKUP($D531,Zusammenführung!$S$7:$AD$118,4,0)</f>
        <v>30000000</v>
      </c>
      <c r="F531" s="123">
        <f>VLOOKUP($D531,Zusammenführung!$S$7:$AD$118,7,0)</f>
        <v>30000000</v>
      </c>
      <c r="G531" s="123">
        <f>VLOOKUP($D531,Zusammenführung!$S$7:$AD$118,10,0)</f>
        <v>30000000</v>
      </c>
      <c r="H531" s="285">
        <f ca="1">VLOOKUP(E531,Zusammenführung!V$7:X$118,3,0)</f>
        <v>10</v>
      </c>
      <c r="I531" s="162">
        <f ca="1">VLOOKUP(F531,Zusammenführung!$Y$7:$AA$118,3,0)</f>
        <v>17</v>
      </c>
      <c r="J531" s="286">
        <f ca="1">VLOOKUP(G531,Zusammenführung!$AB$7:$AD$118,3,0)</f>
        <v>70</v>
      </c>
    </row>
    <row r="532" spans="1:10" x14ac:dyDescent="0.25">
      <c r="A532" s="6" t="s">
        <v>2650</v>
      </c>
      <c r="B532" s="5" t="s">
        <v>27</v>
      </c>
      <c r="C532" s="5" t="s">
        <v>91</v>
      </c>
      <c r="D532" s="7">
        <v>28000000</v>
      </c>
      <c r="E532" s="122">
        <f>VLOOKUP($D532,Zusammenführung!$S$7:$AD$118,4,0)</f>
        <v>30000000</v>
      </c>
      <c r="F532" s="123">
        <f>VLOOKUP($D532,Zusammenführung!$S$7:$AD$118,7,0)</f>
        <v>30000000</v>
      </c>
      <c r="G532" s="123">
        <f>VLOOKUP($D532,Zusammenführung!$S$7:$AD$118,10,0)</f>
        <v>27874015.748031493</v>
      </c>
      <c r="H532" s="285">
        <f ca="1">VLOOKUP(E532,Zusammenführung!V$7:X$118,3,0)</f>
        <v>10</v>
      </c>
      <c r="I532" s="162">
        <f ca="1">VLOOKUP(F532,Zusammenführung!$Y$7:$AA$118,3,0)</f>
        <v>17</v>
      </c>
      <c r="J532" s="286">
        <f ca="1">VLOOKUP(G532,Zusammenführung!$AB$7:$AD$118,3,0)</f>
        <v>69</v>
      </c>
    </row>
    <row r="533" spans="1:10" x14ac:dyDescent="0.25">
      <c r="A533" s="6" t="s">
        <v>2651</v>
      </c>
      <c r="B533" s="5" t="s">
        <v>26</v>
      </c>
      <c r="C533" s="5" t="s">
        <v>91</v>
      </c>
      <c r="D533" s="7">
        <v>28000000</v>
      </c>
      <c r="E533" s="122">
        <f>VLOOKUP($D533,Zusammenführung!$S$7:$AD$118,4,0)</f>
        <v>30000000</v>
      </c>
      <c r="F533" s="123">
        <f>VLOOKUP($D533,Zusammenführung!$S$7:$AD$118,7,0)</f>
        <v>30000000</v>
      </c>
      <c r="G533" s="123">
        <f>VLOOKUP($D533,Zusammenführung!$S$7:$AD$118,10,0)</f>
        <v>27874015.748031493</v>
      </c>
      <c r="H533" s="285">
        <f ca="1">VLOOKUP(E533,Zusammenführung!V$7:X$118,3,0)</f>
        <v>10</v>
      </c>
      <c r="I533" s="162">
        <f ca="1">VLOOKUP(F533,Zusammenführung!$Y$7:$AA$118,3,0)</f>
        <v>17</v>
      </c>
      <c r="J533" s="286">
        <f ca="1">VLOOKUP(G533,Zusammenführung!$AB$7:$AD$118,3,0)</f>
        <v>69</v>
      </c>
    </row>
    <row r="534" spans="1:10" x14ac:dyDescent="0.25">
      <c r="A534" s="6" t="s">
        <v>2652</v>
      </c>
      <c r="B534" s="5" t="s">
        <v>28</v>
      </c>
      <c r="C534" s="5" t="s">
        <v>91</v>
      </c>
      <c r="D534" s="7">
        <v>25500000</v>
      </c>
      <c r="E534" s="122">
        <f>VLOOKUP($D534,Zusammenführung!$S$7:$AD$118,4,0)</f>
        <v>30000000</v>
      </c>
      <c r="F534" s="123">
        <f>VLOOKUP($D534,Zusammenführung!$S$7:$AD$118,7,0)</f>
        <v>30000000</v>
      </c>
      <c r="G534" s="123">
        <f>VLOOKUP($D534,Zusammenführung!$S$7:$AD$118,10,0)</f>
        <v>25778402.69966254</v>
      </c>
      <c r="H534" s="285">
        <f ca="1">VLOOKUP(E534,Zusammenführung!V$7:X$118,3,0)</f>
        <v>10</v>
      </c>
      <c r="I534" s="162">
        <f ca="1">VLOOKUP(F534,Zusammenführung!$Y$7:$AA$118,3,0)</f>
        <v>17</v>
      </c>
      <c r="J534" s="286">
        <f ca="1">VLOOKUP(G534,Zusammenführung!$AB$7:$AD$118,3,0)</f>
        <v>68</v>
      </c>
    </row>
    <row r="535" spans="1:10" x14ac:dyDescent="0.25">
      <c r="A535" s="6" t="s">
        <v>2653</v>
      </c>
      <c r="B535" s="5" t="s">
        <v>29</v>
      </c>
      <c r="C535" s="5" t="s">
        <v>91</v>
      </c>
      <c r="D535" s="7">
        <v>25000000</v>
      </c>
      <c r="E535" s="122">
        <f>VLOOKUP($D535,Zusammenführung!$S$7:$AD$118,4,0)</f>
        <v>30000000</v>
      </c>
      <c r="F535" s="123">
        <f>VLOOKUP($D535,Zusammenführung!$S$7:$AD$118,7,0)</f>
        <v>30000000</v>
      </c>
      <c r="G535" s="123">
        <f>VLOOKUP($D535,Zusammenführung!$S$7:$AD$118,10,0)</f>
        <v>25778402.69966254</v>
      </c>
      <c r="H535" s="285">
        <f ca="1">VLOOKUP(E535,Zusammenführung!V$7:X$118,3,0)</f>
        <v>10</v>
      </c>
      <c r="I535" s="162">
        <f ca="1">VLOOKUP(F535,Zusammenführung!$Y$7:$AA$118,3,0)</f>
        <v>17</v>
      </c>
      <c r="J535" s="286">
        <f ca="1">VLOOKUP(G535,Zusammenführung!$AB$7:$AD$118,3,0)</f>
        <v>68</v>
      </c>
    </row>
    <row r="536" spans="1:10" x14ac:dyDescent="0.25">
      <c r="A536" s="6" t="s">
        <v>2654</v>
      </c>
      <c r="B536" s="5" t="s">
        <v>30</v>
      </c>
      <c r="C536" s="5" t="s">
        <v>91</v>
      </c>
      <c r="D536" s="7">
        <v>23000000</v>
      </c>
      <c r="E536" s="122">
        <f>VLOOKUP($D536,Zusammenführung!$S$7:$AD$118,4,0)</f>
        <v>30000000</v>
      </c>
      <c r="F536" s="123">
        <f>VLOOKUP($D536,Zusammenführung!$S$7:$AD$118,7,0)</f>
        <v>30000000</v>
      </c>
      <c r="G536" s="123">
        <f>VLOOKUP($D536,Zusammenführung!$S$7:$AD$118,10,0)</f>
        <v>23713160.854893137</v>
      </c>
      <c r="H536" s="285">
        <f ca="1">VLOOKUP(E536,Zusammenführung!V$7:X$118,3,0)</f>
        <v>10</v>
      </c>
      <c r="I536" s="162">
        <f ca="1">VLOOKUP(F536,Zusammenführung!$Y$7:$AA$118,3,0)</f>
        <v>17</v>
      </c>
      <c r="J536" s="286">
        <f ca="1">VLOOKUP(G536,Zusammenführung!$AB$7:$AD$118,3,0)</f>
        <v>67</v>
      </c>
    </row>
    <row r="537" spans="1:10" x14ac:dyDescent="0.25">
      <c r="A537" s="6" t="s">
        <v>2655</v>
      </c>
      <c r="B537" s="5" t="s">
        <v>31</v>
      </c>
      <c r="C537" s="5" t="s">
        <v>91</v>
      </c>
      <c r="D537" s="7">
        <v>22500000</v>
      </c>
      <c r="E537" s="122">
        <f>VLOOKUP($D537,Zusammenführung!$S$7:$AD$118,4,0)</f>
        <v>30000000</v>
      </c>
      <c r="F537" s="123">
        <f>VLOOKUP($D537,Zusammenführung!$S$7:$AD$118,7,0)</f>
        <v>30000000</v>
      </c>
      <c r="G537" s="123">
        <f>VLOOKUP($D537,Zusammenführung!$S$7:$AD$118,10,0)</f>
        <v>21678290.213723283</v>
      </c>
      <c r="H537" s="285">
        <f ca="1">VLOOKUP(E537,Zusammenführung!V$7:X$118,3,0)</f>
        <v>10</v>
      </c>
      <c r="I537" s="162">
        <f ca="1">VLOOKUP(F537,Zusammenführung!$Y$7:$AA$118,3,0)</f>
        <v>17</v>
      </c>
      <c r="J537" s="286">
        <f ca="1">VLOOKUP(G537,Zusammenführung!$AB$7:$AD$118,3,0)</f>
        <v>66</v>
      </c>
    </row>
    <row r="538" spans="1:10" x14ac:dyDescent="0.25">
      <c r="A538" s="6" t="s">
        <v>2656</v>
      </c>
      <c r="B538" s="5" t="s">
        <v>33</v>
      </c>
      <c r="C538" s="5" t="s">
        <v>91</v>
      </c>
      <c r="D538" s="7">
        <v>22000000</v>
      </c>
      <c r="E538" s="122">
        <f>VLOOKUP($D538,Zusammenführung!$S$7:$AD$118,4,0)</f>
        <v>30000000</v>
      </c>
      <c r="F538" s="123">
        <f>VLOOKUP($D538,Zusammenführung!$S$7:$AD$118,7,0)</f>
        <v>30000000</v>
      </c>
      <c r="G538" s="123">
        <f>VLOOKUP($D538,Zusammenführung!$S$7:$AD$118,10,0)</f>
        <v>21678290.213723283</v>
      </c>
      <c r="H538" s="285">
        <f ca="1">VLOOKUP(E538,Zusammenführung!V$7:X$118,3,0)</f>
        <v>10</v>
      </c>
      <c r="I538" s="162">
        <f ca="1">VLOOKUP(F538,Zusammenführung!$Y$7:$AA$118,3,0)</f>
        <v>17</v>
      </c>
      <c r="J538" s="286">
        <f ca="1">VLOOKUP(G538,Zusammenführung!$AB$7:$AD$118,3,0)</f>
        <v>66</v>
      </c>
    </row>
    <row r="539" spans="1:10" x14ac:dyDescent="0.25">
      <c r="A539" s="6" t="s">
        <v>2657</v>
      </c>
      <c r="B539" s="5" t="s">
        <v>34</v>
      </c>
      <c r="C539" s="5" t="s">
        <v>91</v>
      </c>
      <c r="D539" s="7">
        <v>22000000</v>
      </c>
      <c r="E539" s="122">
        <f>VLOOKUP($D539,Zusammenführung!$S$7:$AD$118,4,0)</f>
        <v>30000000</v>
      </c>
      <c r="F539" s="123">
        <f>VLOOKUP($D539,Zusammenführung!$S$7:$AD$118,7,0)</f>
        <v>30000000</v>
      </c>
      <c r="G539" s="123">
        <f>VLOOKUP($D539,Zusammenführung!$S$7:$AD$118,10,0)</f>
        <v>21678290.213723283</v>
      </c>
      <c r="H539" s="285">
        <f ca="1">VLOOKUP(E539,Zusammenführung!V$7:X$118,3,0)</f>
        <v>10</v>
      </c>
      <c r="I539" s="162">
        <f ca="1">VLOOKUP(F539,Zusammenführung!$Y$7:$AA$118,3,0)</f>
        <v>17</v>
      </c>
      <c r="J539" s="286">
        <f ca="1">VLOOKUP(G539,Zusammenführung!$AB$7:$AD$118,3,0)</f>
        <v>66</v>
      </c>
    </row>
    <row r="540" spans="1:10" x14ac:dyDescent="0.25">
      <c r="A540" s="6" t="s">
        <v>2658</v>
      </c>
      <c r="B540" s="5" t="s">
        <v>32</v>
      </c>
      <c r="C540" s="5" t="s">
        <v>91</v>
      </c>
      <c r="D540" s="7">
        <v>22000000</v>
      </c>
      <c r="E540" s="122">
        <f>VLOOKUP($D540,Zusammenführung!$S$7:$AD$118,4,0)</f>
        <v>30000000</v>
      </c>
      <c r="F540" s="123">
        <f>VLOOKUP($D540,Zusammenführung!$S$7:$AD$118,7,0)</f>
        <v>30000000</v>
      </c>
      <c r="G540" s="123">
        <f>VLOOKUP($D540,Zusammenführung!$S$7:$AD$118,10,0)</f>
        <v>21678290.213723283</v>
      </c>
      <c r="H540" s="285">
        <f ca="1">VLOOKUP(E540,Zusammenführung!V$7:X$118,3,0)</f>
        <v>10</v>
      </c>
      <c r="I540" s="162">
        <f ca="1">VLOOKUP(F540,Zusammenführung!$Y$7:$AA$118,3,0)</f>
        <v>17</v>
      </c>
      <c r="J540" s="286">
        <f ca="1">VLOOKUP(G540,Zusammenführung!$AB$7:$AD$118,3,0)</f>
        <v>66</v>
      </c>
    </row>
    <row r="541" spans="1:10" x14ac:dyDescent="0.25">
      <c r="A541" s="6" t="s">
        <v>2659</v>
      </c>
      <c r="B541" s="5" t="s">
        <v>37</v>
      </c>
      <c r="C541" s="5" t="s">
        <v>91</v>
      </c>
      <c r="D541" s="7">
        <v>20000000</v>
      </c>
      <c r="E541" s="122">
        <f>VLOOKUP($D541,Zusammenführung!$S$7:$AD$118,4,0)</f>
        <v>10000000</v>
      </c>
      <c r="F541" s="123">
        <f>VLOOKUP($D541,Zusammenführung!$S$7:$AD$118,7,0)</f>
        <v>10000000</v>
      </c>
      <c r="G541" s="123">
        <f>VLOOKUP($D541,Zusammenführung!$S$7:$AD$118,10,0)</f>
        <v>19673790.77615298</v>
      </c>
      <c r="H541" s="285">
        <f ca="1">VLOOKUP(E541,Zusammenführung!V$7:X$118,3,0)</f>
        <v>9</v>
      </c>
      <c r="I541" s="162">
        <f ca="1">VLOOKUP(F541,Zusammenführung!$Y$7:$AA$118,3,0)</f>
        <v>16</v>
      </c>
      <c r="J541" s="286">
        <f ca="1">VLOOKUP(G541,Zusammenführung!$AB$7:$AD$118,3,0)</f>
        <v>65</v>
      </c>
    </row>
    <row r="542" spans="1:10" x14ac:dyDescent="0.25">
      <c r="A542" s="6" t="s">
        <v>2660</v>
      </c>
      <c r="B542" s="5" t="s">
        <v>36</v>
      </c>
      <c r="C542" s="5" t="s">
        <v>91</v>
      </c>
      <c r="D542" s="7">
        <v>20000000</v>
      </c>
      <c r="E542" s="122">
        <f>VLOOKUP($D542,Zusammenführung!$S$7:$AD$118,4,0)</f>
        <v>10000000</v>
      </c>
      <c r="F542" s="123">
        <f>VLOOKUP($D542,Zusammenführung!$S$7:$AD$118,7,0)</f>
        <v>10000000</v>
      </c>
      <c r="G542" s="123">
        <f>VLOOKUP($D542,Zusammenführung!$S$7:$AD$118,10,0)</f>
        <v>19673790.77615298</v>
      </c>
      <c r="H542" s="285">
        <f ca="1">VLOOKUP(E542,Zusammenführung!V$7:X$118,3,0)</f>
        <v>9</v>
      </c>
      <c r="I542" s="162">
        <f ca="1">VLOOKUP(F542,Zusammenführung!$Y$7:$AA$118,3,0)</f>
        <v>16</v>
      </c>
      <c r="J542" s="286">
        <f ca="1">VLOOKUP(G542,Zusammenführung!$AB$7:$AD$118,3,0)</f>
        <v>65</v>
      </c>
    </row>
    <row r="543" spans="1:10" x14ac:dyDescent="0.25">
      <c r="A543" s="6" t="s">
        <v>2661</v>
      </c>
      <c r="B543" s="5" t="s">
        <v>39</v>
      </c>
      <c r="C543" s="5" t="s">
        <v>91</v>
      </c>
      <c r="D543" s="7">
        <v>20000000</v>
      </c>
      <c r="E543" s="122">
        <f>VLOOKUP($D543,Zusammenführung!$S$7:$AD$118,4,0)</f>
        <v>10000000</v>
      </c>
      <c r="F543" s="123">
        <f>VLOOKUP($D543,Zusammenführung!$S$7:$AD$118,7,0)</f>
        <v>10000000</v>
      </c>
      <c r="G543" s="123">
        <f>VLOOKUP($D543,Zusammenführung!$S$7:$AD$118,10,0)</f>
        <v>19673790.77615298</v>
      </c>
      <c r="H543" s="285">
        <f ca="1">VLOOKUP(E543,Zusammenführung!V$7:X$118,3,0)</f>
        <v>9</v>
      </c>
      <c r="I543" s="162">
        <f ca="1">VLOOKUP(F543,Zusammenführung!$Y$7:$AA$118,3,0)</f>
        <v>16</v>
      </c>
      <c r="J543" s="286">
        <f ca="1">VLOOKUP(G543,Zusammenführung!$AB$7:$AD$118,3,0)</f>
        <v>65</v>
      </c>
    </row>
    <row r="544" spans="1:10" x14ac:dyDescent="0.25">
      <c r="A544" s="6" t="s">
        <v>2662</v>
      </c>
      <c r="B544" s="5" t="s">
        <v>38</v>
      </c>
      <c r="C544" s="5" t="s">
        <v>91</v>
      </c>
      <c r="D544" s="7">
        <v>20000000</v>
      </c>
      <c r="E544" s="122">
        <f>VLOOKUP($D544,Zusammenführung!$S$7:$AD$118,4,0)</f>
        <v>10000000</v>
      </c>
      <c r="F544" s="123">
        <f>VLOOKUP($D544,Zusammenführung!$S$7:$AD$118,7,0)</f>
        <v>10000000</v>
      </c>
      <c r="G544" s="123">
        <f>VLOOKUP($D544,Zusammenführung!$S$7:$AD$118,10,0)</f>
        <v>19673790.77615298</v>
      </c>
      <c r="H544" s="285">
        <f ca="1">VLOOKUP(E544,Zusammenführung!V$7:X$118,3,0)</f>
        <v>9</v>
      </c>
      <c r="I544" s="162">
        <f ca="1">VLOOKUP(F544,Zusammenführung!$Y$7:$AA$118,3,0)</f>
        <v>16</v>
      </c>
      <c r="J544" s="286">
        <f ca="1">VLOOKUP(G544,Zusammenführung!$AB$7:$AD$118,3,0)</f>
        <v>65</v>
      </c>
    </row>
    <row r="545" spans="1:10" x14ac:dyDescent="0.25">
      <c r="A545" s="6" t="s">
        <v>2663</v>
      </c>
      <c r="B545" s="5" t="s">
        <v>35</v>
      </c>
      <c r="C545" s="5" t="s">
        <v>91</v>
      </c>
      <c r="D545" s="7">
        <v>20000000</v>
      </c>
      <c r="E545" s="122">
        <f>VLOOKUP($D545,Zusammenführung!$S$7:$AD$118,4,0)</f>
        <v>10000000</v>
      </c>
      <c r="F545" s="123">
        <f>VLOOKUP($D545,Zusammenführung!$S$7:$AD$118,7,0)</f>
        <v>10000000</v>
      </c>
      <c r="G545" s="123">
        <f>VLOOKUP($D545,Zusammenführung!$S$7:$AD$118,10,0)</f>
        <v>19673790.77615298</v>
      </c>
      <c r="H545" s="285">
        <f ca="1">VLOOKUP(E545,Zusammenführung!V$7:X$118,3,0)</f>
        <v>9</v>
      </c>
      <c r="I545" s="162">
        <f ca="1">VLOOKUP(F545,Zusammenführung!$Y$7:$AA$118,3,0)</f>
        <v>16</v>
      </c>
      <c r="J545" s="286">
        <f ca="1">VLOOKUP(G545,Zusammenführung!$AB$7:$AD$118,3,0)</f>
        <v>65</v>
      </c>
    </row>
    <row r="546" spans="1:10" x14ac:dyDescent="0.25">
      <c r="A546" s="6" t="s">
        <v>2664</v>
      </c>
      <c r="B546" s="5" t="s">
        <v>41</v>
      </c>
      <c r="C546" s="5" t="s">
        <v>91</v>
      </c>
      <c r="D546" s="7">
        <v>18000000</v>
      </c>
      <c r="E546" s="122">
        <f>VLOOKUP($D546,Zusammenführung!$S$7:$AD$118,4,0)</f>
        <v>10000000</v>
      </c>
      <c r="F546" s="123">
        <f>VLOOKUP($D546,Zusammenführung!$S$7:$AD$118,7,0)</f>
        <v>10000000</v>
      </c>
      <c r="G546" s="123">
        <f>VLOOKUP($D546,Zusammenführung!$S$7:$AD$118,10,0)</f>
        <v>17699662.542182226</v>
      </c>
      <c r="H546" s="285">
        <f ca="1">VLOOKUP(E546,Zusammenführung!V$7:X$118,3,0)</f>
        <v>9</v>
      </c>
      <c r="I546" s="162">
        <f ca="1">VLOOKUP(F546,Zusammenführung!$Y$7:$AA$118,3,0)</f>
        <v>16</v>
      </c>
      <c r="J546" s="286">
        <f ca="1">VLOOKUP(G546,Zusammenführung!$AB$7:$AD$118,3,0)</f>
        <v>64</v>
      </c>
    </row>
    <row r="547" spans="1:10" x14ac:dyDescent="0.25">
      <c r="A547" s="6" t="s">
        <v>2665</v>
      </c>
      <c r="B547" s="5" t="s">
        <v>40</v>
      </c>
      <c r="C547" s="5" t="s">
        <v>91</v>
      </c>
      <c r="D547" s="7">
        <v>18000000</v>
      </c>
      <c r="E547" s="122">
        <f>VLOOKUP($D547,Zusammenführung!$S$7:$AD$118,4,0)</f>
        <v>10000000</v>
      </c>
      <c r="F547" s="123">
        <f>VLOOKUP($D547,Zusammenführung!$S$7:$AD$118,7,0)</f>
        <v>10000000</v>
      </c>
      <c r="G547" s="123">
        <f>VLOOKUP($D547,Zusammenführung!$S$7:$AD$118,10,0)</f>
        <v>17699662.542182226</v>
      </c>
      <c r="H547" s="285">
        <f ca="1">VLOOKUP(E547,Zusammenführung!V$7:X$118,3,0)</f>
        <v>9</v>
      </c>
      <c r="I547" s="162">
        <f ca="1">VLOOKUP(F547,Zusammenführung!$Y$7:$AA$118,3,0)</f>
        <v>16</v>
      </c>
      <c r="J547" s="286">
        <f ca="1">VLOOKUP(G547,Zusammenführung!$AB$7:$AD$118,3,0)</f>
        <v>64</v>
      </c>
    </row>
    <row r="548" spans="1:10" x14ac:dyDescent="0.25">
      <c r="A548" s="6" t="s">
        <v>2666</v>
      </c>
      <c r="B548" s="5" t="s">
        <v>44</v>
      </c>
      <c r="C548" s="5" t="s">
        <v>91</v>
      </c>
      <c r="D548" s="7">
        <v>16000000</v>
      </c>
      <c r="E548" s="122">
        <f>VLOOKUP($D548,Zusammenführung!$S$7:$AD$118,4,0)</f>
        <v>10000000</v>
      </c>
      <c r="F548" s="123">
        <f>VLOOKUP($D548,Zusammenführung!$S$7:$AD$118,7,0)</f>
        <v>10000000</v>
      </c>
      <c r="G548" s="123">
        <f>VLOOKUP($D548,Zusammenführung!$S$7:$AD$118,10,0)</f>
        <v>15755905.511811022</v>
      </c>
      <c r="H548" s="285">
        <f ca="1">VLOOKUP(E548,Zusammenführung!V$7:X$118,3,0)</f>
        <v>9</v>
      </c>
      <c r="I548" s="162">
        <f ca="1">VLOOKUP(F548,Zusammenführung!$Y$7:$AA$118,3,0)</f>
        <v>16</v>
      </c>
      <c r="J548" s="286">
        <f ca="1">VLOOKUP(G548,Zusammenführung!$AB$7:$AD$118,3,0)</f>
        <v>63</v>
      </c>
    </row>
    <row r="549" spans="1:10" x14ac:dyDescent="0.25">
      <c r="A549" s="6" t="s">
        <v>2667</v>
      </c>
      <c r="B549" s="5" t="s">
        <v>46</v>
      </c>
      <c r="C549" s="5" t="s">
        <v>91</v>
      </c>
      <c r="D549" s="7">
        <v>16000000</v>
      </c>
      <c r="E549" s="122">
        <f>VLOOKUP($D549,Zusammenführung!$S$7:$AD$118,4,0)</f>
        <v>10000000</v>
      </c>
      <c r="F549" s="123">
        <f>VLOOKUP($D549,Zusammenführung!$S$7:$AD$118,7,0)</f>
        <v>10000000</v>
      </c>
      <c r="G549" s="123">
        <f>VLOOKUP($D549,Zusammenführung!$S$7:$AD$118,10,0)</f>
        <v>15755905.511811022</v>
      </c>
      <c r="H549" s="285">
        <f ca="1">VLOOKUP(E549,Zusammenführung!V$7:X$118,3,0)</f>
        <v>9</v>
      </c>
      <c r="I549" s="162">
        <f ca="1">VLOOKUP(F549,Zusammenführung!$Y$7:$AA$118,3,0)</f>
        <v>16</v>
      </c>
      <c r="J549" s="286">
        <f ca="1">VLOOKUP(G549,Zusammenführung!$AB$7:$AD$118,3,0)</f>
        <v>63</v>
      </c>
    </row>
    <row r="550" spans="1:10" x14ac:dyDescent="0.25">
      <c r="A550" s="6" t="s">
        <v>2668</v>
      </c>
      <c r="B550" s="5" t="s">
        <v>42</v>
      </c>
      <c r="C550" s="5" t="s">
        <v>91</v>
      </c>
      <c r="D550" s="7">
        <v>16000000</v>
      </c>
      <c r="E550" s="122">
        <f>VLOOKUP($D550,Zusammenführung!$S$7:$AD$118,4,0)</f>
        <v>10000000</v>
      </c>
      <c r="F550" s="123">
        <f>VLOOKUP($D550,Zusammenführung!$S$7:$AD$118,7,0)</f>
        <v>10000000</v>
      </c>
      <c r="G550" s="123">
        <f>VLOOKUP($D550,Zusammenführung!$S$7:$AD$118,10,0)</f>
        <v>15755905.511811022</v>
      </c>
      <c r="H550" s="285">
        <f ca="1">VLOOKUP(E550,Zusammenführung!V$7:X$118,3,0)</f>
        <v>9</v>
      </c>
      <c r="I550" s="162">
        <f ca="1">VLOOKUP(F550,Zusammenführung!$Y$7:$AA$118,3,0)</f>
        <v>16</v>
      </c>
      <c r="J550" s="286">
        <f ca="1">VLOOKUP(G550,Zusammenführung!$AB$7:$AD$118,3,0)</f>
        <v>63</v>
      </c>
    </row>
    <row r="551" spans="1:10" x14ac:dyDescent="0.25">
      <c r="A551" s="6" t="s">
        <v>2669</v>
      </c>
      <c r="B551" s="5" t="s">
        <v>45</v>
      </c>
      <c r="C551" s="5" t="s">
        <v>91</v>
      </c>
      <c r="D551" s="7">
        <v>16000000</v>
      </c>
      <c r="E551" s="122">
        <f>VLOOKUP($D551,Zusammenführung!$S$7:$AD$118,4,0)</f>
        <v>10000000</v>
      </c>
      <c r="F551" s="123">
        <f>VLOOKUP($D551,Zusammenführung!$S$7:$AD$118,7,0)</f>
        <v>10000000</v>
      </c>
      <c r="G551" s="123">
        <f>VLOOKUP($D551,Zusammenführung!$S$7:$AD$118,10,0)</f>
        <v>15755905.511811022</v>
      </c>
      <c r="H551" s="285">
        <f ca="1">VLOOKUP(E551,Zusammenführung!V$7:X$118,3,0)</f>
        <v>9</v>
      </c>
      <c r="I551" s="162">
        <f ca="1">VLOOKUP(F551,Zusammenführung!$Y$7:$AA$118,3,0)</f>
        <v>16</v>
      </c>
      <c r="J551" s="286">
        <f ca="1">VLOOKUP(G551,Zusammenführung!$AB$7:$AD$118,3,0)</f>
        <v>63</v>
      </c>
    </row>
    <row r="552" spans="1:10" x14ac:dyDescent="0.25">
      <c r="A552" s="6" t="s">
        <v>2670</v>
      </c>
      <c r="B552" s="5" t="s">
        <v>43</v>
      </c>
      <c r="C552" s="5" t="s">
        <v>91</v>
      </c>
      <c r="D552" s="7">
        <v>16000000</v>
      </c>
      <c r="E552" s="122">
        <f>VLOOKUP($D552,Zusammenführung!$S$7:$AD$118,4,0)</f>
        <v>10000000</v>
      </c>
      <c r="F552" s="123">
        <f>VLOOKUP($D552,Zusammenführung!$S$7:$AD$118,7,0)</f>
        <v>10000000</v>
      </c>
      <c r="G552" s="123">
        <f>VLOOKUP($D552,Zusammenführung!$S$7:$AD$118,10,0)</f>
        <v>15755905.511811022</v>
      </c>
      <c r="H552" s="285">
        <f ca="1">VLOOKUP(E552,Zusammenführung!V$7:X$118,3,0)</f>
        <v>9</v>
      </c>
      <c r="I552" s="162">
        <f ca="1">VLOOKUP(F552,Zusammenführung!$Y$7:$AA$118,3,0)</f>
        <v>16</v>
      </c>
      <c r="J552" s="286">
        <f ca="1">VLOOKUP(G552,Zusammenführung!$AB$7:$AD$118,3,0)</f>
        <v>63</v>
      </c>
    </row>
    <row r="553" spans="1:10" x14ac:dyDescent="0.25">
      <c r="A553" s="6" t="s">
        <v>2671</v>
      </c>
      <c r="B553" s="5" t="s">
        <v>48</v>
      </c>
      <c r="C553" s="5" t="s">
        <v>91</v>
      </c>
      <c r="D553" s="7">
        <v>15000000</v>
      </c>
      <c r="E553" s="122">
        <f>VLOOKUP($D553,Zusammenführung!$S$7:$AD$118,4,0)</f>
        <v>10000000</v>
      </c>
      <c r="F553" s="123">
        <f>VLOOKUP($D553,Zusammenführung!$S$7:$AD$118,7,0)</f>
        <v>10000000</v>
      </c>
      <c r="G553" s="123">
        <f>VLOOKUP($D553,Zusammenführung!$S$7:$AD$118,10,0)</f>
        <v>15755905.511811022</v>
      </c>
      <c r="H553" s="285">
        <f ca="1">VLOOKUP(E553,Zusammenführung!V$7:X$118,3,0)</f>
        <v>9</v>
      </c>
      <c r="I553" s="162">
        <f ca="1">VLOOKUP(F553,Zusammenführung!$Y$7:$AA$118,3,0)</f>
        <v>16</v>
      </c>
      <c r="J553" s="286">
        <f ca="1">VLOOKUP(G553,Zusammenführung!$AB$7:$AD$118,3,0)</f>
        <v>63</v>
      </c>
    </row>
    <row r="554" spans="1:10" x14ac:dyDescent="0.25">
      <c r="A554" s="6" t="s">
        <v>2672</v>
      </c>
      <c r="B554" s="5" t="s">
        <v>49</v>
      </c>
      <c r="C554" s="5" t="s">
        <v>91</v>
      </c>
      <c r="D554" s="7">
        <v>15000000</v>
      </c>
      <c r="E554" s="122">
        <f>VLOOKUP($D554,Zusammenführung!$S$7:$AD$118,4,0)</f>
        <v>10000000</v>
      </c>
      <c r="F554" s="123">
        <f>VLOOKUP($D554,Zusammenführung!$S$7:$AD$118,7,0)</f>
        <v>10000000</v>
      </c>
      <c r="G554" s="123">
        <f>VLOOKUP($D554,Zusammenführung!$S$7:$AD$118,10,0)</f>
        <v>15755905.511811022</v>
      </c>
      <c r="H554" s="285">
        <f ca="1">VLOOKUP(E554,Zusammenführung!V$7:X$118,3,0)</f>
        <v>9</v>
      </c>
      <c r="I554" s="162">
        <f ca="1">VLOOKUP(F554,Zusammenführung!$Y$7:$AA$118,3,0)</f>
        <v>16</v>
      </c>
      <c r="J554" s="286">
        <f ca="1">VLOOKUP(G554,Zusammenführung!$AB$7:$AD$118,3,0)</f>
        <v>63</v>
      </c>
    </row>
    <row r="555" spans="1:10" x14ac:dyDescent="0.25">
      <c r="A555" s="6" t="s">
        <v>2673</v>
      </c>
      <c r="B555" s="5" t="s">
        <v>47</v>
      </c>
      <c r="C555" s="5" t="s">
        <v>91</v>
      </c>
      <c r="D555" s="7">
        <v>15000000</v>
      </c>
      <c r="E555" s="122">
        <f>VLOOKUP($D555,Zusammenführung!$S$7:$AD$118,4,0)</f>
        <v>10000000</v>
      </c>
      <c r="F555" s="123">
        <f>VLOOKUP($D555,Zusammenführung!$S$7:$AD$118,7,0)</f>
        <v>10000000</v>
      </c>
      <c r="G555" s="123">
        <f>VLOOKUP($D555,Zusammenführung!$S$7:$AD$118,10,0)</f>
        <v>15755905.511811022</v>
      </c>
      <c r="H555" s="285">
        <f ca="1">VLOOKUP(E555,Zusammenführung!V$7:X$118,3,0)</f>
        <v>9</v>
      </c>
      <c r="I555" s="162">
        <f ca="1">VLOOKUP(F555,Zusammenführung!$Y$7:$AA$118,3,0)</f>
        <v>16</v>
      </c>
      <c r="J555" s="286">
        <f ca="1">VLOOKUP(G555,Zusammenführung!$AB$7:$AD$118,3,0)</f>
        <v>63</v>
      </c>
    </row>
    <row r="556" spans="1:10" x14ac:dyDescent="0.25">
      <c r="A556" s="6" t="s">
        <v>2674</v>
      </c>
      <c r="B556" s="5" t="s">
        <v>50</v>
      </c>
      <c r="C556" s="5" t="s">
        <v>91</v>
      </c>
      <c r="D556" s="7">
        <v>15000000</v>
      </c>
      <c r="E556" s="122">
        <f>VLOOKUP($D556,Zusammenführung!$S$7:$AD$118,4,0)</f>
        <v>10000000</v>
      </c>
      <c r="F556" s="123">
        <f>VLOOKUP($D556,Zusammenführung!$S$7:$AD$118,7,0)</f>
        <v>10000000</v>
      </c>
      <c r="G556" s="123">
        <f>VLOOKUP($D556,Zusammenführung!$S$7:$AD$118,10,0)</f>
        <v>15755905.511811022</v>
      </c>
      <c r="H556" s="285">
        <f ca="1">VLOOKUP(E556,Zusammenführung!V$7:X$118,3,0)</f>
        <v>9</v>
      </c>
      <c r="I556" s="162">
        <f ca="1">VLOOKUP(F556,Zusammenführung!$Y$7:$AA$118,3,0)</f>
        <v>16</v>
      </c>
      <c r="J556" s="286">
        <f ca="1">VLOOKUP(G556,Zusammenführung!$AB$7:$AD$118,3,0)</f>
        <v>63</v>
      </c>
    </row>
    <row r="557" spans="1:10" x14ac:dyDescent="0.25">
      <c r="A557" s="6" t="s">
        <v>2675</v>
      </c>
      <c r="B557" s="5" t="s">
        <v>51</v>
      </c>
      <c r="C557" s="5" t="s">
        <v>91</v>
      </c>
      <c r="D557" s="7">
        <v>14000000</v>
      </c>
      <c r="E557" s="122">
        <f>VLOOKUP($D557,Zusammenführung!$S$7:$AD$118,4,0)</f>
        <v>10000000</v>
      </c>
      <c r="F557" s="123">
        <f>VLOOKUP($D557,Zusammenführung!$S$7:$AD$118,7,0)</f>
        <v>10000000</v>
      </c>
      <c r="G557" s="123">
        <f>VLOOKUP($D557,Zusammenführung!$S$7:$AD$118,10,0)</f>
        <v>13842519.685039368</v>
      </c>
      <c r="H557" s="285">
        <f ca="1">VLOOKUP(E557,Zusammenführung!V$7:X$118,3,0)</f>
        <v>9</v>
      </c>
      <c r="I557" s="162">
        <f ca="1">VLOOKUP(F557,Zusammenführung!$Y$7:$AA$118,3,0)</f>
        <v>16</v>
      </c>
      <c r="J557" s="286">
        <f ca="1">VLOOKUP(G557,Zusammenführung!$AB$7:$AD$118,3,0)</f>
        <v>62</v>
      </c>
    </row>
    <row r="558" spans="1:10" x14ac:dyDescent="0.25">
      <c r="A558" s="6" t="s">
        <v>2676</v>
      </c>
      <c r="B558" s="5" t="s">
        <v>53</v>
      </c>
      <c r="C558" s="5" t="s">
        <v>91</v>
      </c>
      <c r="D558" s="7">
        <v>13000000</v>
      </c>
      <c r="E558" s="122">
        <f>VLOOKUP($D558,Zusammenführung!$S$7:$AD$118,4,0)</f>
        <v>10000000</v>
      </c>
      <c r="F558" s="123">
        <f>VLOOKUP($D558,Zusammenführung!$S$7:$AD$118,7,0)</f>
        <v>10000000</v>
      </c>
      <c r="G558" s="123">
        <f>VLOOKUP($D558,Zusammenführung!$S$7:$AD$118,10,0)</f>
        <v>13842519.685039368</v>
      </c>
      <c r="H558" s="285">
        <f ca="1">VLOOKUP(E558,Zusammenführung!V$7:X$118,3,0)</f>
        <v>9</v>
      </c>
      <c r="I558" s="162">
        <f ca="1">VLOOKUP(F558,Zusammenführung!$Y$7:$AA$118,3,0)</f>
        <v>16</v>
      </c>
      <c r="J558" s="286">
        <f ca="1">VLOOKUP(G558,Zusammenführung!$AB$7:$AD$118,3,0)</f>
        <v>62</v>
      </c>
    </row>
    <row r="559" spans="1:10" x14ac:dyDescent="0.25">
      <c r="A559" s="6" t="s">
        <v>2677</v>
      </c>
      <c r="B559" s="5" t="s">
        <v>52</v>
      </c>
      <c r="C559" s="5" t="s">
        <v>91</v>
      </c>
      <c r="D559" s="7">
        <v>13000000</v>
      </c>
      <c r="E559" s="122">
        <f>VLOOKUP($D559,Zusammenführung!$S$7:$AD$118,4,0)</f>
        <v>10000000</v>
      </c>
      <c r="F559" s="123">
        <f>VLOOKUP($D559,Zusammenführung!$S$7:$AD$118,7,0)</f>
        <v>10000000</v>
      </c>
      <c r="G559" s="123">
        <f>VLOOKUP($D559,Zusammenführung!$S$7:$AD$118,10,0)</f>
        <v>13842519.685039368</v>
      </c>
      <c r="H559" s="285">
        <f ca="1">VLOOKUP(E559,Zusammenführung!V$7:X$118,3,0)</f>
        <v>9</v>
      </c>
      <c r="I559" s="162">
        <f ca="1">VLOOKUP(F559,Zusammenführung!$Y$7:$AA$118,3,0)</f>
        <v>16</v>
      </c>
      <c r="J559" s="286">
        <f ca="1">VLOOKUP(G559,Zusammenführung!$AB$7:$AD$118,3,0)</f>
        <v>62</v>
      </c>
    </row>
    <row r="560" spans="1:10" x14ac:dyDescent="0.25">
      <c r="A560" s="6" t="s">
        <v>2678</v>
      </c>
      <c r="B560" s="5" t="s">
        <v>58</v>
      </c>
      <c r="C560" s="5" t="s">
        <v>91</v>
      </c>
      <c r="D560" s="7">
        <v>12000000</v>
      </c>
      <c r="E560" s="122">
        <f>VLOOKUP($D560,Zusammenführung!$S$7:$AD$118,4,0)</f>
        <v>10000000</v>
      </c>
      <c r="F560" s="123">
        <f>VLOOKUP($D560,Zusammenführung!$S$7:$AD$118,7,0)</f>
        <v>10000000</v>
      </c>
      <c r="G560" s="123">
        <f>VLOOKUP($D560,Zusammenführung!$S$7:$AD$118,10,0)</f>
        <v>11959505.061867265</v>
      </c>
      <c r="H560" s="285">
        <f ca="1">VLOOKUP(E560,Zusammenführung!V$7:X$118,3,0)</f>
        <v>9</v>
      </c>
      <c r="I560" s="162">
        <f ca="1">VLOOKUP(F560,Zusammenführung!$Y$7:$AA$118,3,0)</f>
        <v>16</v>
      </c>
      <c r="J560" s="286">
        <f ca="1">VLOOKUP(G560,Zusammenführung!$AB$7:$AD$118,3,0)</f>
        <v>61</v>
      </c>
    </row>
    <row r="561" spans="1:10" x14ac:dyDescent="0.25">
      <c r="A561" s="6" t="s">
        <v>2679</v>
      </c>
      <c r="B561" s="5" t="s">
        <v>55</v>
      </c>
      <c r="C561" s="5" t="s">
        <v>91</v>
      </c>
      <c r="D561" s="7">
        <v>12000000</v>
      </c>
      <c r="E561" s="122">
        <f>VLOOKUP($D561,Zusammenführung!$S$7:$AD$118,4,0)</f>
        <v>10000000</v>
      </c>
      <c r="F561" s="123">
        <f>VLOOKUP($D561,Zusammenführung!$S$7:$AD$118,7,0)</f>
        <v>10000000</v>
      </c>
      <c r="G561" s="123">
        <f>VLOOKUP($D561,Zusammenführung!$S$7:$AD$118,10,0)</f>
        <v>11959505.061867265</v>
      </c>
      <c r="H561" s="285">
        <f ca="1">VLOOKUP(E561,Zusammenführung!V$7:X$118,3,0)</f>
        <v>9</v>
      </c>
      <c r="I561" s="162">
        <f ca="1">VLOOKUP(F561,Zusammenführung!$Y$7:$AA$118,3,0)</f>
        <v>16</v>
      </c>
      <c r="J561" s="286">
        <f ca="1">VLOOKUP(G561,Zusammenführung!$AB$7:$AD$118,3,0)</f>
        <v>61</v>
      </c>
    </row>
    <row r="562" spans="1:10" x14ac:dyDescent="0.25">
      <c r="A562" s="6" t="s">
        <v>2680</v>
      </c>
      <c r="B562" s="5" t="s">
        <v>57</v>
      </c>
      <c r="C562" s="5" t="s">
        <v>91</v>
      </c>
      <c r="D562" s="7">
        <v>12000000</v>
      </c>
      <c r="E562" s="122">
        <f>VLOOKUP($D562,Zusammenführung!$S$7:$AD$118,4,0)</f>
        <v>10000000</v>
      </c>
      <c r="F562" s="123">
        <f>VLOOKUP($D562,Zusammenführung!$S$7:$AD$118,7,0)</f>
        <v>10000000</v>
      </c>
      <c r="G562" s="123">
        <f>VLOOKUP($D562,Zusammenführung!$S$7:$AD$118,10,0)</f>
        <v>11959505.061867265</v>
      </c>
      <c r="H562" s="285">
        <f ca="1">VLOOKUP(E562,Zusammenführung!V$7:X$118,3,0)</f>
        <v>9</v>
      </c>
      <c r="I562" s="162">
        <f ca="1">VLOOKUP(F562,Zusammenführung!$Y$7:$AA$118,3,0)</f>
        <v>16</v>
      </c>
      <c r="J562" s="286">
        <f ca="1">VLOOKUP(G562,Zusammenführung!$AB$7:$AD$118,3,0)</f>
        <v>61</v>
      </c>
    </row>
    <row r="563" spans="1:10" x14ac:dyDescent="0.25">
      <c r="A563" s="6" t="s">
        <v>2681</v>
      </c>
      <c r="B563" s="5" t="s">
        <v>59</v>
      </c>
      <c r="C563" s="5" t="s">
        <v>91</v>
      </c>
      <c r="D563" s="7">
        <v>12000000</v>
      </c>
      <c r="E563" s="122">
        <f>VLOOKUP($D563,Zusammenführung!$S$7:$AD$118,4,0)</f>
        <v>10000000</v>
      </c>
      <c r="F563" s="123">
        <f>VLOOKUP($D563,Zusammenführung!$S$7:$AD$118,7,0)</f>
        <v>10000000</v>
      </c>
      <c r="G563" s="123">
        <f>VLOOKUP($D563,Zusammenführung!$S$7:$AD$118,10,0)</f>
        <v>11959505.061867265</v>
      </c>
      <c r="H563" s="285">
        <f ca="1">VLOOKUP(E563,Zusammenführung!V$7:X$118,3,0)</f>
        <v>9</v>
      </c>
      <c r="I563" s="162">
        <f ca="1">VLOOKUP(F563,Zusammenführung!$Y$7:$AA$118,3,0)</f>
        <v>16</v>
      </c>
      <c r="J563" s="286">
        <f ca="1">VLOOKUP(G563,Zusammenführung!$AB$7:$AD$118,3,0)</f>
        <v>61</v>
      </c>
    </row>
    <row r="564" spans="1:10" x14ac:dyDescent="0.25">
      <c r="A564" s="6" t="s">
        <v>2682</v>
      </c>
      <c r="B564" s="5" t="s">
        <v>54</v>
      </c>
      <c r="C564" s="5" t="s">
        <v>91</v>
      </c>
      <c r="D564" s="7">
        <v>12000000</v>
      </c>
      <c r="E564" s="122">
        <f>VLOOKUP($D564,Zusammenführung!$S$7:$AD$118,4,0)</f>
        <v>10000000</v>
      </c>
      <c r="F564" s="123">
        <f>VLOOKUP($D564,Zusammenführung!$S$7:$AD$118,7,0)</f>
        <v>10000000</v>
      </c>
      <c r="G564" s="123">
        <f>VLOOKUP($D564,Zusammenführung!$S$7:$AD$118,10,0)</f>
        <v>11959505.061867265</v>
      </c>
      <c r="H564" s="285">
        <f ca="1">VLOOKUP(E564,Zusammenführung!V$7:X$118,3,0)</f>
        <v>9</v>
      </c>
      <c r="I564" s="162">
        <f ca="1">VLOOKUP(F564,Zusammenführung!$Y$7:$AA$118,3,0)</f>
        <v>16</v>
      </c>
      <c r="J564" s="286">
        <f ca="1">VLOOKUP(G564,Zusammenführung!$AB$7:$AD$118,3,0)</f>
        <v>61</v>
      </c>
    </row>
    <row r="565" spans="1:10" x14ac:dyDescent="0.25">
      <c r="A565" s="6" t="s">
        <v>2683</v>
      </c>
      <c r="B565" s="5" t="s">
        <v>56</v>
      </c>
      <c r="C565" s="5" t="s">
        <v>91</v>
      </c>
      <c r="D565" s="7">
        <v>12000000</v>
      </c>
      <c r="E565" s="122">
        <f>VLOOKUP($D565,Zusammenführung!$S$7:$AD$118,4,0)</f>
        <v>10000000</v>
      </c>
      <c r="F565" s="123">
        <f>VLOOKUP($D565,Zusammenführung!$S$7:$AD$118,7,0)</f>
        <v>10000000</v>
      </c>
      <c r="G565" s="123">
        <f>VLOOKUP($D565,Zusammenführung!$S$7:$AD$118,10,0)</f>
        <v>11959505.061867265</v>
      </c>
      <c r="H565" s="285">
        <f ca="1">VLOOKUP(E565,Zusammenführung!V$7:X$118,3,0)</f>
        <v>9</v>
      </c>
      <c r="I565" s="162">
        <f ca="1">VLOOKUP(F565,Zusammenführung!$Y$7:$AA$118,3,0)</f>
        <v>16</v>
      </c>
      <c r="J565" s="286">
        <f ca="1">VLOOKUP(G565,Zusammenführung!$AB$7:$AD$118,3,0)</f>
        <v>61</v>
      </c>
    </row>
    <row r="566" spans="1:10" x14ac:dyDescent="0.25">
      <c r="A566" s="6" t="s">
        <v>2684</v>
      </c>
      <c r="B566" s="5" t="s">
        <v>60</v>
      </c>
      <c r="C566" s="5" t="s">
        <v>91</v>
      </c>
      <c r="D566" s="7">
        <v>10000000</v>
      </c>
      <c r="E566" s="122">
        <f>VLOOKUP($D566,Zusammenführung!$S$7:$AD$118,4,0)</f>
        <v>10000000</v>
      </c>
      <c r="F566" s="123">
        <f>VLOOKUP($D566,Zusammenführung!$S$7:$AD$118,7,0)</f>
        <v>10000000</v>
      </c>
      <c r="G566" s="123">
        <f>VLOOKUP($D566,Zusammenführung!$S$7:$AD$118,10,0)</f>
        <v>10106861.642294712</v>
      </c>
      <c r="H566" s="285">
        <f ca="1">VLOOKUP(E566,Zusammenführung!V$7:X$118,3,0)</f>
        <v>9</v>
      </c>
      <c r="I566" s="162">
        <f ca="1">VLOOKUP(F566,Zusammenführung!$Y$7:$AA$118,3,0)</f>
        <v>16</v>
      </c>
      <c r="J566" s="286">
        <f ca="1">VLOOKUP(G566,Zusammenführung!$AB$7:$AD$118,3,0)</f>
        <v>60</v>
      </c>
    </row>
    <row r="567" spans="1:10" x14ac:dyDescent="0.25">
      <c r="A567" s="6" t="s">
        <v>2685</v>
      </c>
      <c r="B567" s="5" t="s">
        <v>62</v>
      </c>
      <c r="C567" s="5" t="s">
        <v>91</v>
      </c>
      <c r="D567" s="7">
        <v>10000000</v>
      </c>
      <c r="E567" s="122">
        <f>VLOOKUP($D567,Zusammenführung!$S$7:$AD$118,4,0)</f>
        <v>10000000</v>
      </c>
      <c r="F567" s="123">
        <f>VLOOKUP($D567,Zusammenführung!$S$7:$AD$118,7,0)</f>
        <v>10000000</v>
      </c>
      <c r="G567" s="123">
        <f>VLOOKUP($D567,Zusammenführung!$S$7:$AD$118,10,0)</f>
        <v>10106861.642294712</v>
      </c>
      <c r="H567" s="285">
        <f ca="1">VLOOKUP(E567,Zusammenführung!V$7:X$118,3,0)</f>
        <v>9</v>
      </c>
      <c r="I567" s="162">
        <f ca="1">VLOOKUP(F567,Zusammenführung!$Y$7:$AA$118,3,0)</f>
        <v>16</v>
      </c>
      <c r="J567" s="286">
        <f ca="1">VLOOKUP(G567,Zusammenführung!$AB$7:$AD$118,3,0)</f>
        <v>60</v>
      </c>
    </row>
    <row r="568" spans="1:10" x14ac:dyDescent="0.25">
      <c r="A568" s="6" t="s">
        <v>2686</v>
      </c>
      <c r="B568" s="5" t="s">
        <v>61</v>
      </c>
      <c r="C568" s="5" t="s">
        <v>91</v>
      </c>
      <c r="D568" s="7">
        <v>10000000</v>
      </c>
      <c r="E568" s="122">
        <f>VLOOKUP($D568,Zusammenführung!$S$7:$AD$118,4,0)</f>
        <v>10000000</v>
      </c>
      <c r="F568" s="123">
        <f>VLOOKUP($D568,Zusammenführung!$S$7:$AD$118,7,0)</f>
        <v>10000000</v>
      </c>
      <c r="G568" s="123">
        <f>VLOOKUP($D568,Zusammenführung!$S$7:$AD$118,10,0)</f>
        <v>10106861.642294712</v>
      </c>
      <c r="H568" s="285">
        <f ca="1">VLOOKUP(E568,Zusammenführung!V$7:X$118,3,0)</f>
        <v>9</v>
      </c>
      <c r="I568" s="162">
        <f ca="1">VLOOKUP(F568,Zusammenführung!$Y$7:$AA$118,3,0)</f>
        <v>16</v>
      </c>
      <c r="J568" s="286">
        <f ca="1">VLOOKUP(G568,Zusammenführung!$AB$7:$AD$118,3,0)</f>
        <v>60</v>
      </c>
    </row>
    <row r="569" spans="1:10" x14ac:dyDescent="0.25">
      <c r="A569" s="6" t="s">
        <v>2687</v>
      </c>
      <c r="B569" s="5" t="s">
        <v>63</v>
      </c>
      <c r="C569" s="5" t="s">
        <v>91</v>
      </c>
      <c r="D569" s="7">
        <v>9500000</v>
      </c>
      <c r="E569" s="122">
        <f>VLOOKUP($D569,Zusammenführung!$S$7:$AD$118,4,0)</f>
        <v>10000000</v>
      </c>
      <c r="F569" s="123">
        <f>VLOOKUP($D569,Zusammenführung!$S$7:$AD$118,7,0)</f>
        <v>10000000</v>
      </c>
      <c r="G569" s="123">
        <f>VLOOKUP($D569,Zusammenführung!$S$7:$AD$118,10,0)</f>
        <v>10106861.642294712</v>
      </c>
      <c r="H569" s="285">
        <f ca="1">VLOOKUP(E569,Zusammenführung!V$7:X$118,3,0)</f>
        <v>9</v>
      </c>
      <c r="I569" s="162">
        <f ca="1">VLOOKUP(F569,Zusammenführung!$Y$7:$AA$118,3,0)</f>
        <v>16</v>
      </c>
      <c r="J569" s="286">
        <f ca="1">VLOOKUP(G569,Zusammenführung!$AB$7:$AD$118,3,0)</f>
        <v>60</v>
      </c>
    </row>
    <row r="570" spans="1:10" x14ac:dyDescent="0.25">
      <c r="A570" s="6" t="s">
        <v>2688</v>
      </c>
      <c r="B570" s="5" t="s">
        <v>64</v>
      </c>
      <c r="C570" s="5" t="s">
        <v>91</v>
      </c>
      <c r="D570" s="7">
        <v>9000000</v>
      </c>
      <c r="E570" s="122">
        <f>VLOOKUP($D570,Zusammenführung!$S$7:$AD$118,4,0)</f>
        <v>10000000</v>
      </c>
      <c r="F570" s="123">
        <f>VLOOKUP($D570,Zusammenführung!$S$7:$AD$118,7,0)</f>
        <v>8000000</v>
      </c>
      <c r="G570" s="123">
        <f>VLOOKUP($D570,Zusammenführung!$S$7:$AD$118,10,0)</f>
        <v>8284589.4263217095</v>
      </c>
      <c r="H570" s="285">
        <f ca="1">VLOOKUP(E570,Zusammenführung!V$7:X$118,3,0)</f>
        <v>9</v>
      </c>
      <c r="I570" s="162">
        <f ca="1">VLOOKUP(F570,Zusammenführung!$Y$7:$AA$118,3,0)</f>
        <v>15</v>
      </c>
      <c r="J570" s="286">
        <f ca="1">VLOOKUP(G570,Zusammenführung!$AB$7:$AD$118,3,0)</f>
        <v>59</v>
      </c>
    </row>
    <row r="571" spans="1:10" x14ac:dyDescent="0.25">
      <c r="A571" s="6" t="s">
        <v>2689</v>
      </c>
      <c r="B571" s="5" t="s">
        <v>65</v>
      </c>
      <c r="C571" s="5" t="s">
        <v>91</v>
      </c>
      <c r="D571" s="7">
        <v>9000000</v>
      </c>
      <c r="E571" s="122">
        <f>VLOOKUP($D571,Zusammenführung!$S$7:$AD$118,4,0)</f>
        <v>10000000</v>
      </c>
      <c r="F571" s="123">
        <f>VLOOKUP($D571,Zusammenführung!$S$7:$AD$118,7,0)</f>
        <v>8000000</v>
      </c>
      <c r="G571" s="123">
        <f>VLOOKUP($D571,Zusammenführung!$S$7:$AD$118,10,0)</f>
        <v>8284589.4263217095</v>
      </c>
      <c r="H571" s="285">
        <f ca="1">VLOOKUP(E571,Zusammenführung!V$7:X$118,3,0)</f>
        <v>9</v>
      </c>
      <c r="I571" s="162">
        <f ca="1">VLOOKUP(F571,Zusammenführung!$Y$7:$AA$118,3,0)</f>
        <v>15</v>
      </c>
      <c r="J571" s="286">
        <f ca="1">VLOOKUP(G571,Zusammenführung!$AB$7:$AD$118,3,0)</f>
        <v>59</v>
      </c>
    </row>
    <row r="572" spans="1:10" x14ac:dyDescent="0.25">
      <c r="A572" s="6" t="s">
        <v>2690</v>
      </c>
      <c r="B572" s="5" t="s">
        <v>68</v>
      </c>
      <c r="C572" s="5" t="s">
        <v>91</v>
      </c>
      <c r="D572" s="7">
        <v>8000000</v>
      </c>
      <c r="E572" s="122">
        <f>VLOOKUP($D572,Zusammenführung!$S$7:$AD$118,4,0)</f>
        <v>10000000</v>
      </c>
      <c r="F572" s="123">
        <f>VLOOKUP($D572,Zusammenführung!$S$7:$AD$118,7,0)</f>
        <v>8000000</v>
      </c>
      <c r="G572" s="123">
        <f>VLOOKUP($D572,Zusammenführung!$S$7:$AD$118,10,0)</f>
        <v>8284589.4263217095</v>
      </c>
      <c r="H572" s="285">
        <f ca="1">VLOOKUP(E572,Zusammenführung!V$7:X$118,3,0)</f>
        <v>9</v>
      </c>
      <c r="I572" s="162">
        <f ca="1">VLOOKUP(F572,Zusammenführung!$Y$7:$AA$118,3,0)</f>
        <v>15</v>
      </c>
      <c r="J572" s="286">
        <f ca="1">VLOOKUP(G572,Zusammenführung!$AB$7:$AD$118,3,0)</f>
        <v>59</v>
      </c>
    </row>
    <row r="573" spans="1:10" x14ac:dyDescent="0.25">
      <c r="A573" s="6" t="s">
        <v>2691</v>
      </c>
      <c r="B573" s="5" t="s">
        <v>67</v>
      </c>
      <c r="C573" s="5" t="s">
        <v>91</v>
      </c>
      <c r="D573" s="7">
        <v>8000000</v>
      </c>
      <c r="E573" s="122">
        <f>VLOOKUP($D573,Zusammenführung!$S$7:$AD$118,4,0)</f>
        <v>10000000</v>
      </c>
      <c r="F573" s="123">
        <f>VLOOKUP($D573,Zusammenführung!$S$7:$AD$118,7,0)</f>
        <v>8000000</v>
      </c>
      <c r="G573" s="123">
        <f>VLOOKUP($D573,Zusammenführung!$S$7:$AD$118,10,0)</f>
        <v>8284589.4263217095</v>
      </c>
      <c r="H573" s="285">
        <f ca="1">VLOOKUP(E573,Zusammenführung!V$7:X$118,3,0)</f>
        <v>9</v>
      </c>
      <c r="I573" s="162">
        <f ca="1">VLOOKUP(F573,Zusammenführung!$Y$7:$AA$118,3,0)</f>
        <v>15</v>
      </c>
      <c r="J573" s="286">
        <f ca="1">VLOOKUP(G573,Zusammenführung!$AB$7:$AD$118,3,0)</f>
        <v>59</v>
      </c>
    </row>
    <row r="574" spans="1:10" x14ac:dyDescent="0.25">
      <c r="A574" s="6" t="s">
        <v>2692</v>
      </c>
      <c r="B574" s="5" t="s">
        <v>70</v>
      </c>
      <c r="C574" s="5" t="s">
        <v>91</v>
      </c>
      <c r="D574" s="7">
        <v>8000000</v>
      </c>
      <c r="E574" s="122">
        <f>VLOOKUP($D574,Zusammenführung!$S$7:$AD$118,4,0)</f>
        <v>10000000</v>
      </c>
      <c r="F574" s="123">
        <f>VLOOKUP($D574,Zusammenführung!$S$7:$AD$118,7,0)</f>
        <v>8000000</v>
      </c>
      <c r="G574" s="123">
        <f>VLOOKUP($D574,Zusammenführung!$S$7:$AD$118,10,0)</f>
        <v>8284589.4263217095</v>
      </c>
      <c r="H574" s="285">
        <f ca="1">VLOOKUP(E574,Zusammenführung!V$7:X$118,3,0)</f>
        <v>9</v>
      </c>
      <c r="I574" s="162">
        <f ca="1">VLOOKUP(F574,Zusammenführung!$Y$7:$AA$118,3,0)</f>
        <v>15</v>
      </c>
      <c r="J574" s="286">
        <f ca="1">VLOOKUP(G574,Zusammenführung!$AB$7:$AD$118,3,0)</f>
        <v>59</v>
      </c>
    </row>
    <row r="575" spans="1:10" x14ac:dyDescent="0.25">
      <c r="A575" s="6" t="s">
        <v>2693</v>
      </c>
      <c r="B575" s="5" t="s">
        <v>71</v>
      </c>
      <c r="C575" s="5" t="s">
        <v>91</v>
      </c>
      <c r="D575" s="7">
        <v>8000000</v>
      </c>
      <c r="E575" s="122">
        <f>VLOOKUP($D575,Zusammenführung!$S$7:$AD$118,4,0)</f>
        <v>10000000</v>
      </c>
      <c r="F575" s="123">
        <f>VLOOKUP($D575,Zusammenführung!$S$7:$AD$118,7,0)</f>
        <v>8000000</v>
      </c>
      <c r="G575" s="123">
        <f>VLOOKUP($D575,Zusammenführung!$S$7:$AD$118,10,0)</f>
        <v>8284589.4263217095</v>
      </c>
      <c r="H575" s="285">
        <f ca="1">VLOOKUP(E575,Zusammenführung!V$7:X$118,3,0)</f>
        <v>9</v>
      </c>
      <c r="I575" s="162">
        <f ca="1">VLOOKUP(F575,Zusammenführung!$Y$7:$AA$118,3,0)</f>
        <v>15</v>
      </c>
      <c r="J575" s="286">
        <f ca="1">VLOOKUP(G575,Zusammenführung!$AB$7:$AD$118,3,0)</f>
        <v>59</v>
      </c>
    </row>
    <row r="576" spans="1:10" x14ac:dyDescent="0.25">
      <c r="A576" s="6" t="s">
        <v>2694</v>
      </c>
      <c r="B576" s="5" t="s">
        <v>66</v>
      </c>
      <c r="C576" s="5" t="s">
        <v>91</v>
      </c>
      <c r="D576" s="7">
        <v>8000000</v>
      </c>
      <c r="E576" s="122">
        <f>VLOOKUP($D576,Zusammenführung!$S$7:$AD$118,4,0)</f>
        <v>10000000</v>
      </c>
      <c r="F576" s="123">
        <f>VLOOKUP($D576,Zusammenführung!$S$7:$AD$118,7,0)</f>
        <v>8000000</v>
      </c>
      <c r="G576" s="123">
        <f>VLOOKUP($D576,Zusammenführung!$S$7:$AD$118,10,0)</f>
        <v>8284589.4263217095</v>
      </c>
      <c r="H576" s="285">
        <f ca="1">VLOOKUP(E576,Zusammenführung!V$7:X$118,3,0)</f>
        <v>9</v>
      </c>
      <c r="I576" s="162">
        <f ca="1">VLOOKUP(F576,Zusammenführung!$Y$7:$AA$118,3,0)</f>
        <v>15</v>
      </c>
      <c r="J576" s="286">
        <f ca="1">VLOOKUP(G576,Zusammenführung!$AB$7:$AD$118,3,0)</f>
        <v>59</v>
      </c>
    </row>
    <row r="577" spans="1:10" x14ac:dyDescent="0.25">
      <c r="A577" s="6" t="s">
        <v>2695</v>
      </c>
      <c r="B577" s="5" t="s">
        <v>69</v>
      </c>
      <c r="C577" s="5" t="s">
        <v>91</v>
      </c>
      <c r="D577" s="7">
        <v>8000000</v>
      </c>
      <c r="E577" s="122">
        <f>VLOOKUP($D577,Zusammenführung!$S$7:$AD$118,4,0)</f>
        <v>10000000</v>
      </c>
      <c r="F577" s="123">
        <f>VLOOKUP($D577,Zusammenführung!$S$7:$AD$118,7,0)</f>
        <v>8000000</v>
      </c>
      <c r="G577" s="123">
        <f>VLOOKUP($D577,Zusammenführung!$S$7:$AD$118,10,0)</f>
        <v>8284589.4263217095</v>
      </c>
      <c r="H577" s="285">
        <f ca="1">VLOOKUP(E577,Zusammenführung!V$7:X$118,3,0)</f>
        <v>9</v>
      </c>
      <c r="I577" s="162">
        <f ca="1">VLOOKUP(F577,Zusammenführung!$Y$7:$AA$118,3,0)</f>
        <v>15</v>
      </c>
      <c r="J577" s="286">
        <f ca="1">VLOOKUP(G577,Zusammenführung!$AB$7:$AD$118,3,0)</f>
        <v>59</v>
      </c>
    </row>
    <row r="578" spans="1:10" x14ac:dyDescent="0.25">
      <c r="A578" s="6" t="s">
        <v>2696</v>
      </c>
      <c r="B578" s="5" t="s">
        <v>72</v>
      </c>
      <c r="C578" s="5" t="s">
        <v>91</v>
      </c>
      <c r="D578" s="7">
        <v>7500000</v>
      </c>
      <c r="E578" s="122">
        <f>VLOOKUP($D578,Zusammenführung!$S$7:$AD$118,4,0)</f>
        <v>10000000</v>
      </c>
      <c r="F578" s="123">
        <f>VLOOKUP($D578,Zusammenführung!$S$7:$AD$118,7,0)</f>
        <v>8000000</v>
      </c>
      <c r="G578" s="123">
        <f>VLOOKUP($D578,Zusammenführung!$S$7:$AD$118,10,0)</f>
        <v>8284589.4263217095</v>
      </c>
      <c r="H578" s="285">
        <f ca="1">VLOOKUP(E578,Zusammenführung!V$7:X$118,3,0)</f>
        <v>9</v>
      </c>
      <c r="I578" s="162">
        <f ca="1">VLOOKUP(F578,Zusammenführung!$Y$7:$AA$118,3,0)</f>
        <v>15</v>
      </c>
      <c r="J578" s="286">
        <f ca="1">VLOOKUP(G578,Zusammenführung!$AB$7:$AD$118,3,0)</f>
        <v>59</v>
      </c>
    </row>
    <row r="579" spans="1:10" x14ac:dyDescent="0.25">
      <c r="A579" s="6" t="s">
        <v>2697</v>
      </c>
      <c r="B579" s="5" t="s">
        <v>73</v>
      </c>
      <c r="C579" s="5" t="s">
        <v>91</v>
      </c>
      <c r="D579" s="7">
        <v>7000000</v>
      </c>
      <c r="E579" s="122">
        <f>VLOOKUP($D579,Zusammenführung!$S$7:$AD$118,4,0)</f>
        <v>10000000</v>
      </c>
      <c r="F579" s="123">
        <f>VLOOKUP($D579,Zusammenführung!$S$7:$AD$118,7,0)</f>
        <v>8000000</v>
      </c>
      <c r="G579" s="123">
        <f>VLOOKUP($D579,Zusammenführung!$S$7:$AD$118,10,0)</f>
        <v>6492688.4139482565</v>
      </c>
      <c r="H579" s="285">
        <f ca="1">VLOOKUP(E579,Zusammenführung!V$7:X$118,3,0)</f>
        <v>9</v>
      </c>
      <c r="I579" s="162">
        <f ca="1">VLOOKUP(F579,Zusammenführung!$Y$7:$AA$118,3,0)</f>
        <v>15</v>
      </c>
      <c r="J579" s="286">
        <f ca="1">VLOOKUP(G579,Zusammenführung!$AB$7:$AD$118,3,0)</f>
        <v>58</v>
      </c>
    </row>
    <row r="580" spans="1:10" x14ac:dyDescent="0.25">
      <c r="A580" s="6" t="s">
        <v>2698</v>
      </c>
      <c r="B580" s="5" t="s">
        <v>76</v>
      </c>
      <c r="C580" s="5" t="s">
        <v>91</v>
      </c>
      <c r="D580" s="7">
        <v>6500000</v>
      </c>
      <c r="E580" s="122">
        <f>VLOOKUP($D580,Zusammenführung!$S$7:$AD$118,4,0)</f>
        <v>3000000</v>
      </c>
      <c r="F580" s="123">
        <f>VLOOKUP($D580,Zusammenführung!$S$7:$AD$118,7,0)</f>
        <v>5000000</v>
      </c>
      <c r="G580" s="123">
        <f>VLOOKUP($D580,Zusammenführung!$S$7:$AD$118,10,0)</f>
        <v>6492688.4139482565</v>
      </c>
      <c r="H580" s="285">
        <f ca="1">VLOOKUP(E580,Zusammenführung!V$7:X$118,3,0)</f>
        <v>8</v>
      </c>
      <c r="I580" s="162">
        <f ca="1">VLOOKUP(F580,Zusammenführung!$Y$7:$AA$118,3,0)</f>
        <v>14</v>
      </c>
      <c r="J580" s="286">
        <f ca="1">VLOOKUP(G580,Zusammenführung!$AB$7:$AD$118,3,0)</f>
        <v>58</v>
      </c>
    </row>
    <row r="581" spans="1:10" x14ac:dyDescent="0.25">
      <c r="A581" s="6" t="s">
        <v>2699</v>
      </c>
      <c r="B581" s="5" t="s">
        <v>74</v>
      </c>
      <c r="C581" s="5" t="s">
        <v>91</v>
      </c>
      <c r="D581" s="7">
        <v>6500000</v>
      </c>
      <c r="E581" s="122">
        <f>VLOOKUP($D581,Zusammenführung!$S$7:$AD$118,4,0)</f>
        <v>3000000</v>
      </c>
      <c r="F581" s="123">
        <f>VLOOKUP($D581,Zusammenführung!$S$7:$AD$118,7,0)</f>
        <v>5000000</v>
      </c>
      <c r="G581" s="123">
        <f>VLOOKUP($D581,Zusammenführung!$S$7:$AD$118,10,0)</f>
        <v>6492688.4139482565</v>
      </c>
      <c r="H581" s="285">
        <f ca="1">VLOOKUP(E581,Zusammenführung!V$7:X$118,3,0)</f>
        <v>8</v>
      </c>
      <c r="I581" s="162">
        <f ca="1">VLOOKUP(F581,Zusammenführung!$Y$7:$AA$118,3,0)</f>
        <v>14</v>
      </c>
      <c r="J581" s="286">
        <f ca="1">VLOOKUP(G581,Zusammenführung!$AB$7:$AD$118,3,0)</f>
        <v>58</v>
      </c>
    </row>
    <row r="582" spans="1:10" x14ac:dyDescent="0.25">
      <c r="A582" s="6" t="s">
        <v>2700</v>
      </c>
      <c r="B582" s="5" t="s">
        <v>75</v>
      </c>
      <c r="C582" s="5" t="s">
        <v>91</v>
      </c>
      <c r="D582" s="7">
        <v>6500000</v>
      </c>
      <c r="E582" s="122">
        <f>VLOOKUP($D582,Zusammenführung!$S$7:$AD$118,4,0)</f>
        <v>3000000</v>
      </c>
      <c r="F582" s="123">
        <f>VLOOKUP($D582,Zusammenführung!$S$7:$AD$118,7,0)</f>
        <v>5000000</v>
      </c>
      <c r="G582" s="123">
        <f>VLOOKUP($D582,Zusammenführung!$S$7:$AD$118,10,0)</f>
        <v>6492688.4139482565</v>
      </c>
      <c r="H582" s="285">
        <f ca="1">VLOOKUP(E582,Zusammenführung!V$7:X$118,3,0)</f>
        <v>8</v>
      </c>
      <c r="I582" s="162">
        <f ca="1">VLOOKUP(F582,Zusammenführung!$Y$7:$AA$118,3,0)</f>
        <v>14</v>
      </c>
      <c r="J582" s="286">
        <f ca="1">VLOOKUP(G582,Zusammenführung!$AB$7:$AD$118,3,0)</f>
        <v>58</v>
      </c>
    </row>
    <row r="583" spans="1:10" x14ac:dyDescent="0.25">
      <c r="A583" s="6" t="s">
        <v>2701</v>
      </c>
      <c r="B583" s="5" t="s">
        <v>77</v>
      </c>
      <c r="C583" s="5" t="s">
        <v>91</v>
      </c>
      <c r="D583" s="7">
        <v>6000000</v>
      </c>
      <c r="E583" s="122">
        <f>VLOOKUP($D583,Zusammenführung!$S$7:$AD$118,4,0)</f>
        <v>3000000</v>
      </c>
      <c r="F583" s="123">
        <f>VLOOKUP($D583,Zusammenführung!$S$7:$AD$118,7,0)</f>
        <v>5000000</v>
      </c>
      <c r="G583" s="123">
        <f>VLOOKUP($D583,Zusammenführung!$S$7:$AD$118,10,0)</f>
        <v>6492688.4139482565</v>
      </c>
      <c r="H583" s="285">
        <f ca="1">VLOOKUP(E583,Zusammenführung!V$7:X$118,3,0)</f>
        <v>8</v>
      </c>
      <c r="I583" s="162">
        <f ca="1">VLOOKUP(F583,Zusammenführung!$Y$7:$AA$118,3,0)</f>
        <v>14</v>
      </c>
      <c r="J583" s="286">
        <f ca="1">VLOOKUP(G583,Zusammenführung!$AB$7:$AD$118,3,0)</f>
        <v>58</v>
      </c>
    </row>
    <row r="584" spans="1:10" x14ac:dyDescent="0.25">
      <c r="A584" s="6" t="s">
        <v>2702</v>
      </c>
      <c r="B584" s="5" t="s">
        <v>78</v>
      </c>
      <c r="C584" s="5" t="s">
        <v>91</v>
      </c>
      <c r="D584" s="7">
        <v>5500000</v>
      </c>
      <c r="E584" s="122">
        <f>VLOOKUP($D584,Zusammenführung!$S$7:$AD$118,4,0)</f>
        <v>3000000</v>
      </c>
      <c r="F584" s="123">
        <f>VLOOKUP($D584,Zusammenführung!$S$7:$AD$118,7,0)</f>
        <v>5000000</v>
      </c>
      <c r="G584" s="123">
        <f>VLOOKUP($D584,Zusammenführung!$S$7:$AD$118,10,0)</f>
        <v>4731158.6051743533</v>
      </c>
      <c r="H584" s="285">
        <f ca="1">VLOOKUP(E584,Zusammenführung!V$7:X$118,3,0)</f>
        <v>8</v>
      </c>
      <c r="I584" s="162">
        <f ca="1">VLOOKUP(F584,Zusammenführung!$Y$7:$AA$118,3,0)</f>
        <v>14</v>
      </c>
      <c r="J584" s="286">
        <f ca="1">VLOOKUP(G584,Zusammenführung!$AB$7:$AD$118,3,0)</f>
        <v>57</v>
      </c>
    </row>
    <row r="585" spans="1:10" x14ac:dyDescent="0.25">
      <c r="A585" s="6" t="s">
        <v>2703</v>
      </c>
      <c r="B585" s="5" t="s">
        <v>79</v>
      </c>
      <c r="C585" s="5" t="s">
        <v>91</v>
      </c>
      <c r="D585" s="7">
        <v>5500000</v>
      </c>
      <c r="E585" s="122">
        <f>VLOOKUP($D585,Zusammenführung!$S$7:$AD$118,4,0)</f>
        <v>3000000</v>
      </c>
      <c r="F585" s="123">
        <f>VLOOKUP($D585,Zusammenführung!$S$7:$AD$118,7,0)</f>
        <v>5000000</v>
      </c>
      <c r="G585" s="123">
        <f>VLOOKUP($D585,Zusammenführung!$S$7:$AD$118,10,0)</f>
        <v>4731158.6051743533</v>
      </c>
      <c r="H585" s="285">
        <f ca="1">VLOOKUP(E585,Zusammenführung!V$7:X$118,3,0)</f>
        <v>8</v>
      </c>
      <c r="I585" s="162">
        <f ca="1">VLOOKUP(F585,Zusammenführung!$Y$7:$AA$118,3,0)</f>
        <v>14</v>
      </c>
      <c r="J585" s="286">
        <f ca="1">VLOOKUP(G585,Zusammenführung!$AB$7:$AD$118,3,0)</f>
        <v>57</v>
      </c>
    </row>
    <row r="586" spans="1:10" x14ac:dyDescent="0.25">
      <c r="A586" s="6" t="s">
        <v>2704</v>
      </c>
      <c r="B586" s="5" t="s">
        <v>80</v>
      </c>
      <c r="C586" s="5" t="s">
        <v>91</v>
      </c>
      <c r="D586" s="7">
        <v>5000000</v>
      </c>
      <c r="E586" s="122">
        <f>VLOOKUP($D586,Zusammenführung!$S$7:$AD$118,4,0)</f>
        <v>3000000</v>
      </c>
      <c r="F586" s="123">
        <f>VLOOKUP($D586,Zusammenführung!$S$7:$AD$118,7,0)</f>
        <v>5000000</v>
      </c>
      <c r="G586" s="123">
        <f>VLOOKUP($D586,Zusammenführung!$S$7:$AD$118,10,0)</f>
        <v>4731158.6051743533</v>
      </c>
      <c r="H586" s="285">
        <f ca="1">VLOOKUP(E586,Zusammenführung!V$7:X$118,3,0)</f>
        <v>8</v>
      </c>
      <c r="I586" s="162">
        <f ca="1">VLOOKUP(F586,Zusammenführung!$Y$7:$AA$118,3,0)</f>
        <v>14</v>
      </c>
      <c r="J586" s="286">
        <f ca="1">VLOOKUP(G586,Zusammenführung!$AB$7:$AD$118,3,0)</f>
        <v>57</v>
      </c>
    </row>
    <row r="587" spans="1:10" x14ac:dyDescent="0.25">
      <c r="A587" s="6" t="s">
        <v>2705</v>
      </c>
      <c r="B587" s="5" t="s">
        <v>81</v>
      </c>
      <c r="C587" s="5" t="s">
        <v>91</v>
      </c>
      <c r="D587" s="7">
        <v>5000000</v>
      </c>
      <c r="E587" s="122">
        <f>VLOOKUP($D587,Zusammenführung!$S$7:$AD$118,4,0)</f>
        <v>3000000</v>
      </c>
      <c r="F587" s="123">
        <f>VLOOKUP($D587,Zusammenführung!$S$7:$AD$118,7,0)</f>
        <v>5000000</v>
      </c>
      <c r="G587" s="123">
        <f>VLOOKUP($D587,Zusammenführung!$S$7:$AD$118,10,0)</f>
        <v>4731158.6051743533</v>
      </c>
      <c r="H587" s="285">
        <f ca="1">VLOOKUP(E587,Zusammenführung!V$7:X$118,3,0)</f>
        <v>8</v>
      </c>
      <c r="I587" s="162">
        <f ca="1">VLOOKUP(F587,Zusammenführung!$Y$7:$AA$118,3,0)</f>
        <v>14</v>
      </c>
      <c r="J587" s="286">
        <f ca="1">VLOOKUP(G587,Zusammenführung!$AB$7:$AD$118,3,0)</f>
        <v>57</v>
      </c>
    </row>
    <row r="588" spans="1:10" x14ac:dyDescent="0.25">
      <c r="A588" s="6" t="s">
        <v>2706</v>
      </c>
      <c r="B588" s="5" t="s">
        <v>83</v>
      </c>
      <c r="C588" s="5" t="s">
        <v>91</v>
      </c>
      <c r="D588" s="7">
        <v>4000000</v>
      </c>
      <c r="E588" s="122">
        <f>VLOOKUP($D588,Zusammenführung!$S$7:$AD$118,4,0)</f>
        <v>3000000</v>
      </c>
      <c r="F588" s="123">
        <f>VLOOKUP($D588,Zusammenführung!$S$7:$AD$118,7,0)</f>
        <v>3000000</v>
      </c>
      <c r="G588" s="123">
        <f>VLOOKUP($D588,Zusammenführung!$S$7:$AD$118,10,0)</f>
        <v>4731158.6051743533</v>
      </c>
      <c r="H588" s="285">
        <f ca="1">VLOOKUP(E588,Zusammenführung!V$7:X$118,3,0)</f>
        <v>8</v>
      </c>
      <c r="I588" s="162">
        <f ca="1">VLOOKUP(F588,Zusammenführung!$Y$7:$AA$118,3,0)</f>
        <v>13</v>
      </c>
      <c r="J588" s="286">
        <f ca="1">VLOOKUP(G588,Zusammenführung!$AB$7:$AD$118,3,0)</f>
        <v>57</v>
      </c>
    </row>
    <row r="589" spans="1:10" x14ac:dyDescent="0.25">
      <c r="A589" s="6" t="s">
        <v>2707</v>
      </c>
      <c r="B589" s="5" t="s">
        <v>82</v>
      </c>
      <c r="C589" s="5" t="s">
        <v>91</v>
      </c>
      <c r="D589" s="7">
        <v>4000000</v>
      </c>
      <c r="E589" s="122">
        <f>VLOOKUP($D589,Zusammenführung!$S$7:$AD$118,4,0)</f>
        <v>3000000</v>
      </c>
      <c r="F589" s="123">
        <f>VLOOKUP($D589,Zusammenführung!$S$7:$AD$118,7,0)</f>
        <v>3000000</v>
      </c>
      <c r="G589" s="123">
        <f>VLOOKUP($D589,Zusammenführung!$S$7:$AD$118,10,0)</f>
        <v>4731158.6051743533</v>
      </c>
      <c r="H589" s="285">
        <f ca="1">VLOOKUP(E589,Zusammenführung!V$7:X$118,3,0)</f>
        <v>8</v>
      </c>
      <c r="I589" s="162">
        <f ca="1">VLOOKUP(F589,Zusammenführung!$Y$7:$AA$118,3,0)</f>
        <v>13</v>
      </c>
      <c r="J589" s="286">
        <f ca="1">VLOOKUP(G589,Zusammenführung!$AB$7:$AD$118,3,0)</f>
        <v>57</v>
      </c>
    </row>
    <row r="590" spans="1:10" x14ac:dyDescent="0.25">
      <c r="A590" s="6" t="s">
        <v>2708</v>
      </c>
      <c r="B590" s="5" t="s">
        <v>84</v>
      </c>
      <c r="C590" s="5" t="s">
        <v>91</v>
      </c>
      <c r="D590" s="7">
        <v>3500000</v>
      </c>
      <c r="E590" s="122">
        <f>VLOOKUP($D590,Zusammenführung!$S$7:$AD$118,4,0)</f>
        <v>3000000</v>
      </c>
      <c r="F590" s="123">
        <f>VLOOKUP($D590,Zusammenführung!$S$7:$AD$118,7,0)</f>
        <v>3000000</v>
      </c>
      <c r="G590" s="123">
        <f>VLOOKUP($D590,Zusammenführung!$S$7:$AD$118,10,0)</f>
        <v>3000000</v>
      </c>
      <c r="H590" s="285">
        <f ca="1">VLOOKUP(E590,Zusammenführung!V$7:X$118,3,0)</f>
        <v>8</v>
      </c>
      <c r="I590" s="162">
        <f ca="1">VLOOKUP(F590,Zusammenführung!$Y$7:$AA$118,3,0)</f>
        <v>13</v>
      </c>
      <c r="J590" s="286">
        <f ca="1">VLOOKUP(G590,Zusammenführung!$AB$7:$AD$118,3,0)</f>
        <v>56</v>
      </c>
    </row>
    <row r="591" spans="1:10" x14ac:dyDescent="0.25">
      <c r="A591" s="6" t="s">
        <v>2709</v>
      </c>
      <c r="B591" s="5" t="s">
        <v>85</v>
      </c>
      <c r="C591" s="5" t="s">
        <v>91</v>
      </c>
      <c r="D591" s="7">
        <v>3500000</v>
      </c>
      <c r="E591" s="122">
        <f>VLOOKUP($D591,Zusammenführung!$S$7:$AD$118,4,0)</f>
        <v>3000000</v>
      </c>
      <c r="F591" s="123">
        <f>VLOOKUP($D591,Zusammenführung!$S$7:$AD$118,7,0)</f>
        <v>3000000</v>
      </c>
      <c r="G591" s="123">
        <f>VLOOKUP($D591,Zusammenführung!$S$7:$AD$118,10,0)</f>
        <v>3000000</v>
      </c>
      <c r="H591" s="285">
        <f ca="1">VLOOKUP(E591,Zusammenführung!V$7:X$118,3,0)</f>
        <v>8</v>
      </c>
      <c r="I591" s="162">
        <f ca="1">VLOOKUP(F591,Zusammenführung!$Y$7:$AA$118,3,0)</f>
        <v>13</v>
      </c>
      <c r="J591" s="286">
        <f ca="1">VLOOKUP(G591,Zusammenführung!$AB$7:$AD$118,3,0)</f>
        <v>56</v>
      </c>
    </row>
    <row r="592" spans="1:10" x14ac:dyDescent="0.25">
      <c r="A592" s="6" t="s">
        <v>2710</v>
      </c>
      <c r="B592" s="5" t="s">
        <v>86</v>
      </c>
      <c r="C592" s="5" t="s">
        <v>91</v>
      </c>
      <c r="D592" s="7">
        <v>2800000</v>
      </c>
      <c r="E592" s="122">
        <f>VLOOKUP($D592,Zusammenführung!$S$7:$AD$118,4,0)</f>
        <v>3000000</v>
      </c>
      <c r="F592" s="123">
        <f>VLOOKUP($D592,Zusammenführung!$S$7:$AD$118,7,0)</f>
        <v>3000000</v>
      </c>
      <c r="G592" s="123">
        <f>VLOOKUP($D592,Zusammenführung!$S$7:$AD$118,10,0)</f>
        <v>2822222.222222222</v>
      </c>
      <c r="H592" s="285">
        <f ca="1">VLOOKUP(E592,Zusammenführung!V$7:X$118,3,0)</f>
        <v>8</v>
      </c>
      <c r="I592" s="162">
        <f ca="1">VLOOKUP(F592,Zusammenführung!$Y$7:$AA$118,3,0)</f>
        <v>13</v>
      </c>
      <c r="J592" s="286">
        <f ca="1">VLOOKUP(G592,Zusammenführung!$AB$7:$AD$118,3,0)</f>
        <v>55</v>
      </c>
    </row>
    <row r="593" spans="1:10" x14ac:dyDescent="0.25">
      <c r="A593" s="6" t="s">
        <v>2711</v>
      </c>
      <c r="B593" s="5" t="s">
        <v>87</v>
      </c>
      <c r="C593" s="5" t="s">
        <v>91</v>
      </c>
      <c r="D593" s="7">
        <v>2000000</v>
      </c>
      <c r="E593" s="122">
        <f>VLOOKUP($D593,Zusammenführung!$S$7:$AD$118,4,0)</f>
        <v>1500000</v>
      </c>
      <c r="F593" s="123">
        <f>VLOOKUP($D593,Zusammenführung!$S$7:$AD$118,7,0)</f>
        <v>2000000</v>
      </c>
      <c r="G593" s="123">
        <f>VLOOKUP($D593,Zusammenführung!$S$7:$AD$118,10,0)</f>
        <v>1980952.3809523808</v>
      </c>
      <c r="H593" s="285">
        <f ca="1">VLOOKUP(E593,Zusammenführung!V$7:X$118,3,0)</f>
        <v>7</v>
      </c>
      <c r="I593" s="162">
        <f ca="1">VLOOKUP(F593,Zusammenführung!$Y$7:$AA$118,3,0)</f>
        <v>12</v>
      </c>
      <c r="J593" s="286">
        <f ca="1">VLOOKUP(G593,Zusammenführung!$AB$7:$AD$118,3,0)</f>
        <v>50</v>
      </c>
    </row>
    <row r="594" spans="1:10" x14ac:dyDescent="0.25">
      <c r="A594" s="6" t="s">
        <v>2712</v>
      </c>
      <c r="B594" s="5" t="s">
        <v>89</v>
      </c>
      <c r="C594" s="5" t="s">
        <v>91</v>
      </c>
      <c r="D594" s="7">
        <v>1200000</v>
      </c>
      <c r="E594" s="122">
        <f>VLOOKUP($D594,Zusammenführung!$S$7:$AD$118,4,0)</f>
        <v>1500000</v>
      </c>
      <c r="F594" s="123">
        <f>VLOOKUP($D594,Zusammenführung!$S$7:$AD$118,7,0)</f>
        <v>1000000</v>
      </c>
      <c r="G594" s="123">
        <f>VLOOKUP($D594,Zusammenführung!$S$7:$AD$118,10,0)</f>
        <v>1219047.6190476189</v>
      </c>
      <c r="H594" s="285">
        <f ca="1">VLOOKUP(E594,Zusammenführung!V$7:X$118,3,0)</f>
        <v>7</v>
      </c>
      <c r="I594" s="162">
        <f ca="1">VLOOKUP(F594,Zusammenführung!$Y$7:$AA$118,3,0)</f>
        <v>10</v>
      </c>
      <c r="J594" s="286">
        <f ca="1">VLOOKUP(G594,Zusammenführung!$AB$7:$AD$118,3,0)</f>
        <v>45</v>
      </c>
    </row>
    <row r="595" spans="1:10" x14ac:dyDescent="0.25">
      <c r="A595" s="6" t="s">
        <v>2713</v>
      </c>
      <c r="B595" s="5" t="s">
        <v>88</v>
      </c>
      <c r="C595" s="5" t="s">
        <v>91</v>
      </c>
      <c r="D595" s="7">
        <v>1200000</v>
      </c>
      <c r="E595" s="122">
        <f>VLOOKUP($D595,Zusammenführung!$S$7:$AD$118,4,0)</f>
        <v>1500000</v>
      </c>
      <c r="F595" s="123">
        <f>VLOOKUP($D595,Zusammenführung!$S$7:$AD$118,7,0)</f>
        <v>1000000</v>
      </c>
      <c r="G595" s="123">
        <f>VLOOKUP($D595,Zusammenführung!$S$7:$AD$118,10,0)</f>
        <v>1219047.6190476189</v>
      </c>
      <c r="H595" s="285">
        <f ca="1">VLOOKUP(E595,Zusammenführung!V$7:X$118,3,0)</f>
        <v>7</v>
      </c>
      <c r="I595" s="162">
        <f ca="1">VLOOKUP(F595,Zusammenführung!$Y$7:$AA$118,3,0)</f>
        <v>10</v>
      </c>
      <c r="J595" s="286">
        <f ca="1">VLOOKUP(G595,Zusammenführung!$AB$7:$AD$118,3,0)</f>
        <v>45</v>
      </c>
    </row>
    <row r="596" spans="1:10" x14ac:dyDescent="0.25">
      <c r="A596" s="6" t="s">
        <v>2714</v>
      </c>
      <c r="B596" s="5" t="s">
        <v>90</v>
      </c>
      <c r="C596" s="5" t="s">
        <v>91</v>
      </c>
      <c r="D596" s="7">
        <v>400000</v>
      </c>
      <c r="E596" s="122">
        <f>VLOOKUP($D596,Zusammenführung!$S$7:$AD$118,4,0)</f>
        <v>500000</v>
      </c>
      <c r="F596" s="123">
        <f>VLOOKUP($D596,Zusammenführung!$S$7:$AD$118,7,0)</f>
        <v>400000</v>
      </c>
      <c r="G596" s="123">
        <f>VLOOKUP($D596,Zusammenführung!$S$7:$AD$118,10,0)</f>
        <v>387122.73641851114</v>
      </c>
      <c r="H596" s="285">
        <f ca="1">VLOOKUP(E596,Zusammenführung!V$7:X$118,3,0)</f>
        <v>5</v>
      </c>
      <c r="I596" s="162">
        <f ca="1">VLOOKUP(F596,Zusammenführung!$Y$7:$AA$118,3,0)</f>
        <v>7</v>
      </c>
      <c r="J596" s="286">
        <f ca="1">VLOOKUP(G596,Zusammenführung!$AB$7:$AD$118,3,0)</f>
        <v>33</v>
      </c>
    </row>
    <row r="597" spans="1:10" x14ac:dyDescent="0.25">
      <c r="A597" s="6" t="s">
        <v>2715</v>
      </c>
      <c r="B597" s="5" t="s">
        <v>95</v>
      </c>
      <c r="C597" s="5" t="s">
        <v>92</v>
      </c>
      <c r="D597" s="7">
        <v>22000000</v>
      </c>
      <c r="E597" s="122">
        <f>VLOOKUP($D597,Zusammenführung!$S$7:$AD$118,4,0)</f>
        <v>30000000</v>
      </c>
      <c r="F597" s="123">
        <f>VLOOKUP($D597,Zusammenführung!$S$7:$AD$118,7,0)</f>
        <v>30000000</v>
      </c>
      <c r="G597" s="123">
        <f>VLOOKUP($D597,Zusammenführung!$S$7:$AD$118,10,0)</f>
        <v>21678290.213723283</v>
      </c>
      <c r="H597" s="285">
        <f ca="1">VLOOKUP(E597,Zusammenführung!V$7:X$118,3,0)</f>
        <v>10</v>
      </c>
      <c r="I597" s="162">
        <f ca="1">VLOOKUP(F597,Zusammenführung!$Y$7:$AA$118,3,0)</f>
        <v>17</v>
      </c>
      <c r="J597" s="286">
        <f ca="1">VLOOKUP(G597,Zusammenführung!$AB$7:$AD$118,3,0)</f>
        <v>66</v>
      </c>
    </row>
    <row r="598" spans="1:10" x14ac:dyDescent="0.25">
      <c r="A598" s="6" t="s">
        <v>2716</v>
      </c>
      <c r="B598" s="5" t="s">
        <v>96</v>
      </c>
      <c r="C598" s="5" t="s">
        <v>92</v>
      </c>
      <c r="D598" s="7">
        <v>18000000</v>
      </c>
      <c r="E598" s="122">
        <f>VLOOKUP($D598,Zusammenführung!$S$7:$AD$118,4,0)</f>
        <v>10000000</v>
      </c>
      <c r="F598" s="123">
        <f>VLOOKUP($D598,Zusammenführung!$S$7:$AD$118,7,0)</f>
        <v>10000000</v>
      </c>
      <c r="G598" s="123">
        <f>VLOOKUP($D598,Zusammenführung!$S$7:$AD$118,10,0)</f>
        <v>17699662.542182226</v>
      </c>
      <c r="H598" s="285">
        <f ca="1">VLOOKUP(E598,Zusammenführung!V$7:X$118,3,0)</f>
        <v>9</v>
      </c>
      <c r="I598" s="162">
        <f ca="1">VLOOKUP(F598,Zusammenführung!$Y$7:$AA$118,3,0)</f>
        <v>16</v>
      </c>
      <c r="J598" s="286">
        <f ca="1">VLOOKUP(G598,Zusammenführung!$AB$7:$AD$118,3,0)</f>
        <v>64</v>
      </c>
    </row>
    <row r="599" spans="1:10" x14ac:dyDescent="0.25">
      <c r="A599" s="6" t="s">
        <v>2717</v>
      </c>
      <c r="B599" s="5" t="s">
        <v>98</v>
      </c>
      <c r="C599" s="5" t="s">
        <v>92</v>
      </c>
      <c r="D599" s="7">
        <v>13000000</v>
      </c>
      <c r="E599" s="122">
        <f>VLOOKUP($D599,Zusammenführung!$S$7:$AD$118,4,0)</f>
        <v>10000000</v>
      </c>
      <c r="F599" s="123">
        <f>VLOOKUP($D599,Zusammenführung!$S$7:$AD$118,7,0)</f>
        <v>10000000</v>
      </c>
      <c r="G599" s="123">
        <f>VLOOKUP($D599,Zusammenführung!$S$7:$AD$118,10,0)</f>
        <v>13842519.685039368</v>
      </c>
      <c r="H599" s="285">
        <f ca="1">VLOOKUP(E599,Zusammenführung!V$7:X$118,3,0)</f>
        <v>9</v>
      </c>
      <c r="I599" s="162">
        <f ca="1">VLOOKUP(F599,Zusammenführung!$Y$7:$AA$118,3,0)</f>
        <v>16</v>
      </c>
      <c r="J599" s="286">
        <f ca="1">VLOOKUP(G599,Zusammenführung!$AB$7:$AD$118,3,0)</f>
        <v>62</v>
      </c>
    </row>
    <row r="600" spans="1:10" x14ac:dyDescent="0.25">
      <c r="A600" s="6" t="s">
        <v>2718</v>
      </c>
      <c r="B600" s="5" t="s">
        <v>97</v>
      </c>
      <c r="C600" s="5" t="s">
        <v>92</v>
      </c>
      <c r="D600" s="7">
        <v>13000000</v>
      </c>
      <c r="E600" s="122">
        <f>VLOOKUP($D600,Zusammenführung!$S$7:$AD$118,4,0)</f>
        <v>10000000</v>
      </c>
      <c r="F600" s="123">
        <f>VLOOKUP($D600,Zusammenführung!$S$7:$AD$118,7,0)</f>
        <v>10000000</v>
      </c>
      <c r="G600" s="123">
        <f>VLOOKUP($D600,Zusammenführung!$S$7:$AD$118,10,0)</f>
        <v>13842519.685039368</v>
      </c>
      <c r="H600" s="285">
        <f ca="1">VLOOKUP(E600,Zusammenführung!V$7:X$118,3,0)</f>
        <v>9</v>
      </c>
      <c r="I600" s="162">
        <f ca="1">VLOOKUP(F600,Zusammenführung!$Y$7:$AA$118,3,0)</f>
        <v>16</v>
      </c>
      <c r="J600" s="286">
        <f ca="1">VLOOKUP(G600,Zusammenführung!$AB$7:$AD$118,3,0)</f>
        <v>62</v>
      </c>
    </row>
    <row r="601" spans="1:10" x14ac:dyDescent="0.25">
      <c r="A601" s="6" t="s">
        <v>2719</v>
      </c>
      <c r="B601" s="5" t="s">
        <v>100</v>
      </c>
      <c r="C601" s="5" t="s">
        <v>92</v>
      </c>
      <c r="D601" s="7">
        <v>10000000</v>
      </c>
      <c r="E601" s="122">
        <f>VLOOKUP($D601,Zusammenführung!$S$7:$AD$118,4,0)</f>
        <v>10000000</v>
      </c>
      <c r="F601" s="123">
        <f>VLOOKUP($D601,Zusammenführung!$S$7:$AD$118,7,0)</f>
        <v>10000000</v>
      </c>
      <c r="G601" s="123">
        <f>VLOOKUP($D601,Zusammenführung!$S$7:$AD$118,10,0)</f>
        <v>10106861.642294712</v>
      </c>
      <c r="H601" s="285">
        <f ca="1">VLOOKUP(E601,Zusammenführung!V$7:X$118,3,0)</f>
        <v>9</v>
      </c>
      <c r="I601" s="162">
        <f ca="1">VLOOKUP(F601,Zusammenführung!$Y$7:$AA$118,3,0)</f>
        <v>16</v>
      </c>
      <c r="J601" s="286">
        <f ca="1">VLOOKUP(G601,Zusammenführung!$AB$7:$AD$118,3,0)</f>
        <v>60</v>
      </c>
    </row>
    <row r="602" spans="1:10" x14ac:dyDescent="0.25">
      <c r="A602" s="6" t="s">
        <v>2720</v>
      </c>
      <c r="B602" s="5" t="s">
        <v>99</v>
      </c>
      <c r="C602" s="5" t="s">
        <v>92</v>
      </c>
      <c r="D602" s="7">
        <v>10000000</v>
      </c>
      <c r="E602" s="122">
        <f>VLOOKUP($D602,Zusammenführung!$S$7:$AD$118,4,0)</f>
        <v>10000000</v>
      </c>
      <c r="F602" s="123">
        <f>VLOOKUP($D602,Zusammenführung!$S$7:$AD$118,7,0)</f>
        <v>10000000</v>
      </c>
      <c r="G602" s="123">
        <f>VLOOKUP($D602,Zusammenführung!$S$7:$AD$118,10,0)</f>
        <v>10106861.642294712</v>
      </c>
      <c r="H602" s="285">
        <f ca="1">VLOOKUP(E602,Zusammenführung!V$7:X$118,3,0)</f>
        <v>9</v>
      </c>
      <c r="I602" s="162">
        <f ca="1">VLOOKUP(F602,Zusammenführung!$Y$7:$AA$118,3,0)</f>
        <v>16</v>
      </c>
      <c r="J602" s="286">
        <f ca="1">VLOOKUP(G602,Zusammenführung!$AB$7:$AD$118,3,0)</f>
        <v>60</v>
      </c>
    </row>
    <row r="603" spans="1:10" x14ac:dyDescent="0.25">
      <c r="A603" s="6" t="s">
        <v>2721</v>
      </c>
      <c r="B603" s="5" t="s">
        <v>101</v>
      </c>
      <c r="C603" s="5" t="s">
        <v>92</v>
      </c>
      <c r="D603" s="7">
        <v>8000000</v>
      </c>
      <c r="E603" s="122">
        <f>VLOOKUP($D603,Zusammenführung!$S$7:$AD$118,4,0)</f>
        <v>10000000</v>
      </c>
      <c r="F603" s="123">
        <f>VLOOKUP($D603,Zusammenführung!$S$7:$AD$118,7,0)</f>
        <v>8000000</v>
      </c>
      <c r="G603" s="123">
        <f>VLOOKUP($D603,Zusammenführung!$S$7:$AD$118,10,0)</f>
        <v>8284589.4263217095</v>
      </c>
      <c r="H603" s="285">
        <f ca="1">VLOOKUP(E603,Zusammenführung!V$7:X$118,3,0)</f>
        <v>9</v>
      </c>
      <c r="I603" s="162">
        <f ca="1">VLOOKUP(F603,Zusammenführung!$Y$7:$AA$118,3,0)</f>
        <v>15</v>
      </c>
      <c r="J603" s="286">
        <f ca="1">VLOOKUP(G603,Zusammenführung!$AB$7:$AD$118,3,0)</f>
        <v>59</v>
      </c>
    </row>
    <row r="604" spans="1:10" x14ac:dyDescent="0.25">
      <c r="A604" s="6" t="s">
        <v>2722</v>
      </c>
      <c r="B604" s="5" t="s">
        <v>102</v>
      </c>
      <c r="C604" s="5" t="s">
        <v>92</v>
      </c>
      <c r="D604" s="7">
        <v>7000000</v>
      </c>
      <c r="E604" s="122">
        <f>VLOOKUP($D604,Zusammenführung!$S$7:$AD$118,4,0)</f>
        <v>10000000</v>
      </c>
      <c r="F604" s="123">
        <f>VLOOKUP($D604,Zusammenführung!$S$7:$AD$118,7,0)</f>
        <v>8000000</v>
      </c>
      <c r="G604" s="123">
        <f>VLOOKUP($D604,Zusammenführung!$S$7:$AD$118,10,0)</f>
        <v>6492688.4139482565</v>
      </c>
      <c r="H604" s="285">
        <f ca="1">VLOOKUP(E604,Zusammenführung!V$7:X$118,3,0)</f>
        <v>9</v>
      </c>
      <c r="I604" s="162">
        <f ca="1">VLOOKUP(F604,Zusammenführung!$Y$7:$AA$118,3,0)</f>
        <v>15</v>
      </c>
      <c r="J604" s="286">
        <f ca="1">VLOOKUP(G604,Zusammenführung!$AB$7:$AD$118,3,0)</f>
        <v>58</v>
      </c>
    </row>
    <row r="605" spans="1:10" x14ac:dyDescent="0.25">
      <c r="A605" s="6" t="s">
        <v>2723</v>
      </c>
      <c r="B605" s="5" t="s">
        <v>103</v>
      </c>
      <c r="C605" s="5" t="s">
        <v>92</v>
      </c>
      <c r="D605" s="7">
        <v>6500000</v>
      </c>
      <c r="E605" s="122">
        <f>VLOOKUP($D605,Zusammenführung!$S$7:$AD$118,4,0)</f>
        <v>3000000</v>
      </c>
      <c r="F605" s="123">
        <f>VLOOKUP($D605,Zusammenführung!$S$7:$AD$118,7,0)</f>
        <v>5000000</v>
      </c>
      <c r="G605" s="123">
        <f>VLOOKUP($D605,Zusammenführung!$S$7:$AD$118,10,0)</f>
        <v>6492688.4139482565</v>
      </c>
      <c r="H605" s="285">
        <f ca="1">VLOOKUP(E605,Zusammenführung!V$7:X$118,3,0)</f>
        <v>8</v>
      </c>
      <c r="I605" s="162">
        <f ca="1">VLOOKUP(F605,Zusammenführung!$Y$7:$AA$118,3,0)</f>
        <v>14</v>
      </c>
      <c r="J605" s="286">
        <f ca="1">VLOOKUP(G605,Zusammenführung!$AB$7:$AD$118,3,0)</f>
        <v>58</v>
      </c>
    </row>
    <row r="606" spans="1:10" x14ac:dyDescent="0.25">
      <c r="A606" s="6" t="s">
        <v>2724</v>
      </c>
      <c r="B606" s="5" t="s">
        <v>104</v>
      </c>
      <c r="C606" s="5" t="s">
        <v>92</v>
      </c>
      <c r="D606" s="7">
        <v>6500000</v>
      </c>
      <c r="E606" s="122">
        <f>VLOOKUP($D606,Zusammenführung!$S$7:$AD$118,4,0)</f>
        <v>3000000</v>
      </c>
      <c r="F606" s="123">
        <f>VLOOKUP($D606,Zusammenführung!$S$7:$AD$118,7,0)</f>
        <v>5000000</v>
      </c>
      <c r="G606" s="123">
        <f>VLOOKUP($D606,Zusammenführung!$S$7:$AD$118,10,0)</f>
        <v>6492688.4139482565</v>
      </c>
      <c r="H606" s="285">
        <f ca="1">VLOOKUP(E606,Zusammenführung!V$7:X$118,3,0)</f>
        <v>8</v>
      </c>
      <c r="I606" s="162">
        <f ca="1">VLOOKUP(F606,Zusammenführung!$Y$7:$AA$118,3,0)</f>
        <v>14</v>
      </c>
      <c r="J606" s="286">
        <f ca="1">VLOOKUP(G606,Zusammenführung!$AB$7:$AD$118,3,0)</f>
        <v>58</v>
      </c>
    </row>
    <row r="607" spans="1:10" x14ac:dyDescent="0.25">
      <c r="A607" s="6" t="s">
        <v>2725</v>
      </c>
      <c r="B607" s="5" t="s">
        <v>105</v>
      </c>
      <c r="C607" s="5" t="s">
        <v>92</v>
      </c>
      <c r="D607" s="7">
        <v>6500000</v>
      </c>
      <c r="E607" s="122">
        <f>VLOOKUP($D607,Zusammenführung!$S$7:$AD$118,4,0)</f>
        <v>3000000</v>
      </c>
      <c r="F607" s="123">
        <f>VLOOKUP($D607,Zusammenführung!$S$7:$AD$118,7,0)</f>
        <v>5000000</v>
      </c>
      <c r="G607" s="123">
        <f>VLOOKUP($D607,Zusammenführung!$S$7:$AD$118,10,0)</f>
        <v>6492688.4139482565</v>
      </c>
      <c r="H607" s="285">
        <f ca="1">VLOOKUP(E607,Zusammenführung!V$7:X$118,3,0)</f>
        <v>8</v>
      </c>
      <c r="I607" s="162">
        <f ca="1">VLOOKUP(F607,Zusammenführung!$Y$7:$AA$118,3,0)</f>
        <v>14</v>
      </c>
      <c r="J607" s="286">
        <f ca="1">VLOOKUP(G607,Zusammenführung!$AB$7:$AD$118,3,0)</f>
        <v>58</v>
      </c>
    </row>
    <row r="608" spans="1:10" x14ac:dyDescent="0.25">
      <c r="A608" s="6" t="s">
        <v>2726</v>
      </c>
      <c r="B608" s="5" t="s">
        <v>109</v>
      </c>
      <c r="C608" s="5" t="s">
        <v>92</v>
      </c>
      <c r="D608" s="7">
        <v>5000000</v>
      </c>
      <c r="E608" s="122">
        <f>VLOOKUP($D608,Zusammenführung!$S$7:$AD$118,4,0)</f>
        <v>3000000</v>
      </c>
      <c r="F608" s="123">
        <f>VLOOKUP($D608,Zusammenführung!$S$7:$AD$118,7,0)</f>
        <v>5000000</v>
      </c>
      <c r="G608" s="123">
        <f>VLOOKUP($D608,Zusammenführung!$S$7:$AD$118,10,0)</f>
        <v>4731158.6051743533</v>
      </c>
      <c r="H608" s="285">
        <f ca="1">VLOOKUP(E608,Zusammenführung!V$7:X$118,3,0)</f>
        <v>8</v>
      </c>
      <c r="I608" s="162">
        <f ca="1">VLOOKUP(F608,Zusammenführung!$Y$7:$AA$118,3,0)</f>
        <v>14</v>
      </c>
      <c r="J608" s="286">
        <f ca="1">VLOOKUP(G608,Zusammenführung!$AB$7:$AD$118,3,0)</f>
        <v>57</v>
      </c>
    </row>
    <row r="609" spans="1:10" x14ac:dyDescent="0.25">
      <c r="A609" s="6" t="s">
        <v>2727</v>
      </c>
      <c r="B609" s="5" t="s">
        <v>107</v>
      </c>
      <c r="C609" s="5" t="s">
        <v>92</v>
      </c>
      <c r="D609" s="7">
        <v>5000000</v>
      </c>
      <c r="E609" s="122">
        <f>VLOOKUP($D609,Zusammenführung!$S$7:$AD$118,4,0)</f>
        <v>3000000</v>
      </c>
      <c r="F609" s="123">
        <f>VLOOKUP($D609,Zusammenführung!$S$7:$AD$118,7,0)</f>
        <v>5000000</v>
      </c>
      <c r="G609" s="123">
        <f>VLOOKUP($D609,Zusammenführung!$S$7:$AD$118,10,0)</f>
        <v>4731158.6051743533</v>
      </c>
      <c r="H609" s="285">
        <f ca="1">VLOOKUP(E609,Zusammenführung!V$7:X$118,3,0)</f>
        <v>8</v>
      </c>
      <c r="I609" s="162">
        <f ca="1">VLOOKUP(F609,Zusammenführung!$Y$7:$AA$118,3,0)</f>
        <v>14</v>
      </c>
      <c r="J609" s="286">
        <f ca="1">VLOOKUP(G609,Zusammenführung!$AB$7:$AD$118,3,0)</f>
        <v>57</v>
      </c>
    </row>
    <row r="610" spans="1:10" x14ac:dyDescent="0.25">
      <c r="A610" s="6" t="s">
        <v>2728</v>
      </c>
      <c r="B610" s="5" t="s">
        <v>106</v>
      </c>
      <c r="C610" s="5" t="s">
        <v>92</v>
      </c>
      <c r="D610" s="7">
        <v>5000000</v>
      </c>
      <c r="E610" s="122">
        <f>VLOOKUP($D610,Zusammenführung!$S$7:$AD$118,4,0)</f>
        <v>3000000</v>
      </c>
      <c r="F610" s="123">
        <f>VLOOKUP($D610,Zusammenführung!$S$7:$AD$118,7,0)</f>
        <v>5000000</v>
      </c>
      <c r="G610" s="123">
        <f>VLOOKUP($D610,Zusammenführung!$S$7:$AD$118,10,0)</f>
        <v>4731158.6051743533</v>
      </c>
      <c r="H610" s="285">
        <f ca="1">VLOOKUP(E610,Zusammenführung!V$7:X$118,3,0)</f>
        <v>8</v>
      </c>
      <c r="I610" s="162">
        <f ca="1">VLOOKUP(F610,Zusammenführung!$Y$7:$AA$118,3,0)</f>
        <v>14</v>
      </c>
      <c r="J610" s="286">
        <f ca="1">VLOOKUP(G610,Zusammenführung!$AB$7:$AD$118,3,0)</f>
        <v>57</v>
      </c>
    </row>
    <row r="611" spans="1:10" x14ac:dyDescent="0.25">
      <c r="A611" s="6" t="s">
        <v>2729</v>
      </c>
      <c r="B611" s="5" t="s">
        <v>108</v>
      </c>
      <c r="C611" s="5" t="s">
        <v>92</v>
      </c>
      <c r="D611" s="7">
        <v>5000000</v>
      </c>
      <c r="E611" s="122">
        <f>VLOOKUP($D611,Zusammenführung!$S$7:$AD$118,4,0)</f>
        <v>3000000</v>
      </c>
      <c r="F611" s="123">
        <f>VLOOKUP($D611,Zusammenführung!$S$7:$AD$118,7,0)</f>
        <v>5000000</v>
      </c>
      <c r="G611" s="123">
        <f>VLOOKUP($D611,Zusammenführung!$S$7:$AD$118,10,0)</f>
        <v>4731158.6051743533</v>
      </c>
      <c r="H611" s="285">
        <f ca="1">VLOOKUP(E611,Zusammenführung!V$7:X$118,3,0)</f>
        <v>8</v>
      </c>
      <c r="I611" s="162">
        <f ca="1">VLOOKUP(F611,Zusammenführung!$Y$7:$AA$118,3,0)</f>
        <v>14</v>
      </c>
      <c r="J611" s="286">
        <f ca="1">VLOOKUP(G611,Zusammenführung!$AB$7:$AD$118,3,0)</f>
        <v>57</v>
      </c>
    </row>
    <row r="612" spans="1:10" x14ac:dyDescent="0.25">
      <c r="A612" s="6" t="s">
        <v>2730</v>
      </c>
      <c r="B612" s="5" t="s">
        <v>110</v>
      </c>
      <c r="C612" s="5" t="s">
        <v>92</v>
      </c>
      <c r="D612" s="7">
        <v>4800000</v>
      </c>
      <c r="E612" s="122">
        <f>VLOOKUP($D612,Zusammenführung!$S$7:$AD$118,4,0)</f>
        <v>3000000</v>
      </c>
      <c r="F612" s="123">
        <f>VLOOKUP($D612,Zusammenführung!$S$7:$AD$118,7,0)</f>
        <v>5000000</v>
      </c>
      <c r="G612" s="123">
        <f>VLOOKUP($D612,Zusammenführung!$S$7:$AD$118,10,0)</f>
        <v>4731158.6051743533</v>
      </c>
      <c r="H612" s="285">
        <f ca="1">VLOOKUP(E612,Zusammenführung!V$7:X$118,3,0)</f>
        <v>8</v>
      </c>
      <c r="I612" s="162">
        <f ca="1">VLOOKUP(F612,Zusammenführung!$Y$7:$AA$118,3,0)</f>
        <v>14</v>
      </c>
      <c r="J612" s="286">
        <f ca="1">VLOOKUP(G612,Zusammenführung!$AB$7:$AD$118,3,0)</f>
        <v>57</v>
      </c>
    </row>
    <row r="613" spans="1:10" x14ac:dyDescent="0.25">
      <c r="A613" s="6" t="s">
        <v>2731</v>
      </c>
      <c r="B613" s="5" t="s">
        <v>111</v>
      </c>
      <c r="C613" s="5" t="s">
        <v>92</v>
      </c>
      <c r="D613" s="7">
        <v>4800000</v>
      </c>
      <c r="E613" s="122">
        <f>VLOOKUP($D613,Zusammenführung!$S$7:$AD$118,4,0)</f>
        <v>3000000</v>
      </c>
      <c r="F613" s="123">
        <f>VLOOKUP($D613,Zusammenführung!$S$7:$AD$118,7,0)</f>
        <v>5000000</v>
      </c>
      <c r="G613" s="123">
        <f>VLOOKUP($D613,Zusammenführung!$S$7:$AD$118,10,0)</f>
        <v>4731158.6051743533</v>
      </c>
      <c r="H613" s="285">
        <f ca="1">VLOOKUP(E613,Zusammenführung!V$7:X$118,3,0)</f>
        <v>8</v>
      </c>
      <c r="I613" s="162">
        <f ca="1">VLOOKUP(F613,Zusammenführung!$Y$7:$AA$118,3,0)</f>
        <v>14</v>
      </c>
      <c r="J613" s="286">
        <f ca="1">VLOOKUP(G613,Zusammenführung!$AB$7:$AD$118,3,0)</f>
        <v>57</v>
      </c>
    </row>
    <row r="614" spans="1:10" x14ac:dyDescent="0.25">
      <c r="A614" s="6" t="s">
        <v>2732</v>
      </c>
      <c r="B614" s="5" t="s">
        <v>112</v>
      </c>
      <c r="C614" s="5" t="s">
        <v>92</v>
      </c>
      <c r="D614" s="7">
        <v>4500000</v>
      </c>
      <c r="E614" s="122">
        <f>VLOOKUP($D614,Zusammenführung!$S$7:$AD$118,4,0)</f>
        <v>3000000</v>
      </c>
      <c r="F614" s="123">
        <f>VLOOKUP($D614,Zusammenführung!$S$7:$AD$118,7,0)</f>
        <v>5000000</v>
      </c>
      <c r="G614" s="123">
        <f>VLOOKUP($D614,Zusammenführung!$S$7:$AD$118,10,0)</f>
        <v>4731158.6051743533</v>
      </c>
      <c r="H614" s="285">
        <f ca="1">VLOOKUP(E614,Zusammenführung!V$7:X$118,3,0)</f>
        <v>8</v>
      </c>
      <c r="I614" s="162">
        <f ca="1">VLOOKUP(F614,Zusammenführung!$Y$7:$AA$118,3,0)</f>
        <v>14</v>
      </c>
      <c r="J614" s="286">
        <f ca="1">VLOOKUP(G614,Zusammenführung!$AB$7:$AD$118,3,0)</f>
        <v>57</v>
      </c>
    </row>
    <row r="615" spans="1:10" x14ac:dyDescent="0.25">
      <c r="A615" s="6" t="s">
        <v>2733</v>
      </c>
      <c r="B615" s="5" t="s">
        <v>114</v>
      </c>
      <c r="C615" s="5" t="s">
        <v>92</v>
      </c>
      <c r="D615" s="7">
        <v>4000000</v>
      </c>
      <c r="E615" s="122">
        <f>VLOOKUP($D615,Zusammenführung!$S$7:$AD$118,4,0)</f>
        <v>3000000</v>
      </c>
      <c r="F615" s="123">
        <f>VLOOKUP($D615,Zusammenführung!$S$7:$AD$118,7,0)</f>
        <v>3000000</v>
      </c>
      <c r="G615" s="123">
        <f>VLOOKUP($D615,Zusammenführung!$S$7:$AD$118,10,0)</f>
        <v>4731158.6051743533</v>
      </c>
      <c r="H615" s="285">
        <f ca="1">VLOOKUP(E615,Zusammenführung!V$7:X$118,3,0)</f>
        <v>8</v>
      </c>
      <c r="I615" s="162">
        <f ca="1">VLOOKUP(F615,Zusammenführung!$Y$7:$AA$118,3,0)</f>
        <v>13</v>
      </c>
      <c r="J615" s="286">
        <f ca="1">VLOOKUP(G615,Zusammenführung!$AB$7:$AD$118,3,0)</f>
        <v>57</v>
      </c>
    </row>
    <row r="616" spans="1:10" x14ac:dyDescent="0.25">
      <c r="A616" s="6" t="s">
        <v>2734</v>
      </c>
      <c r="B616" s="5" t="s">
        <v>118</v>
      </c>
      <c r="C616" s="5" t="s">
        <v>92</v>
      </c>
      <c r="D616" s="7">
        <v>4000000</v>
      </c>
      <c r="E616" s="122">
        <f>VLOOKUP($D616,Zusammenführung!$S$7:$AD$118,4,0)</f>
        <v>3000000</v>
      </c>
      <c r="F616" s="123">
        <f>VLOOKUP($D616,Zusammenführung!$S$7:$AD$118,7,0)</f>
        <v>3000000</v>
      </c>
      <c r="G616" s="123">
        <f>VLOOKUP($D616,Zusammenführung!$S$7:$AD$118,10,0)</f>
        <v>4731158.6051743533</v>
      </c>
      <c r="H616" s="285">
        <f ca="1">VLOOKUP(E616,Zusammenführung!V$7:X$118,3,0)</f>
        <v>8</v>
      </c>
      <c r="I616" s="162">
        <f ca="1">VLOOKUP(F616,Zusammenführung!$Y$7:$AA$118,3,0)</f>
        <v>13</v>
      </c>
      <c r="J616" s="286">
        <f ca="1">VLOOKUP(G616,Zusammenführung!$AB$7:$AD$118,3,0)</f>
        <v>57</v>
      </c>
    </row>
    <row r="617" spans="1:10" x14ac:dyDescent="0.25">
      <c r="A617" s="6" t="s">
        <v>2735</v>
      </c>
      <c r="B617" s="5" t="s">
        <v>115</v>
      </c>
      <c r="C617" s="5" t="s">
        <v>92</v>
      </c>
      <c r="D617" s="7">
        <v>4000000</v>
      </c>
      <c r="E617" s="122">
        <f>VLOOKUP($D617,Zusammenführung!$S$7:$AD$118,4,0)</f>
        <v>3000000</v>
      </c>
      <c r="F617" s="123">
        <f>VLOOKUP($D617,Zusammenführung!$S$7:$AD$118,7,0)</f>
        <v>3000000</v>
      </c>
      <c r="G617" s="123">
        <f>VLOOKUP($D617,Zusammenführung!$S$7:$AD$118,10,0)</f>
        <v>4731158.6051743533</v>
      </c>
      <c r="H617" s="285">
        <f ca="1">VLOOKUP(E617,Zusammenführung!V$7:X$118,3,0)</f>
        <v>8</v>
      </c>
      <c r="I617" s="162">
        <f ca="1">VLOOKUP(F617,Zusammenführung!$Y$7:$AA$118,3,0)</f>
        <v>13</v>
      </c>
      <c r="J617" s="286">
        <f ca="1">VLOOKUP(G617,Zusammenführung!$AB$7:$AD$118,3,0)</f>
        <v>57</v>
      </c>
    </row>
    <row r="618" spans="1:10" x14ac:dyDescent="0.25">
      <c r="A618" s="6" t="s">
        <v>2736</v>
      </c>
      <c r="B618" s="5" t="s">
        <v>117</v>
      </c>
      <c r="C618" s="5" t="s">
        <v>92</v>
      </c>
      <c r="D618" s="7">
        <v>4000000</v>
      </c>
      <c r="E618" s="122">
        <f>VLOOKUP($D618,Zusammenführung!$S$7:$AD$118,4,0)</f>
        <v>3000000</v>
      </c>
      <c r="F618" s="123">
        <f>VLOOKUP($D618,Zusammenführung!$S$7:$AD$118,7,0)</f>
        <v>3000000</v>
      </c>
      <c r="G618" s="123">
        <f>VLOOKUP($D618,Zusammenführung!$S$7:$AD$118,10,0)</f>
        <v>4731158.6051743533</v>
      </c>
      <c r="H618" s="285">
        <f ca="1">VLOOKUP(E618,Zusammenführung!V$7:X$118,3,0)</f>
        <v>8</v>
      </c>
      <c r="I618" s="162">
        <f ca="1">VLOOKUP(F618,Zusammenführung!$Y$7:$AA$118,3,0)</f>
        <v>13</v>
      </c>
      <c r="J618" s="286">
        <f ca="1">VLOOKUP(G618,Zusammenführung!$AB$7:$AD$118,3,0)</f>
        <v>57</v>
      </c>
    </row>
    <row r="619" spans="1:10" x14ac:dyDescent="0.25">
      <c r="A619" s="6" t="s">
        <v>2737</v>
      </c>
      <c r="B619" s="5" t="s">
        <v>113</v>
      </c>
      <c r="C619" s="5" t="s">
        <v>92</v>
      </c>
      <c r="D619" s="7">
        <v>4000000</v>
      </c>
      <c r="E619" s="122">
        <f>VLOOKUP($D619,Zusammenführung!$S$7:$AD$118,4,0)</f>
        <v>3000000</v>
      </c>
      <c r="F619" s="123">
        <f>VLOOKUP($D619,Zusammenführung!$S$7:$AD$118,7,0)</f>
        <v>3000000</v>
      </c>
      <c r="G619" s="123">
        <f>VLOOKUP($D619,Zusammenführung!$S$7:$AD$118,10,0)</f>
        <v>4731158.6051743533</v>
      </c>
      <c r="H619" s="285">
        <f ca="1">VLOOKUP(E619,Zusammenführung!V$7:X$118,3,0)</f>
        <v>8</v>
      </c>
      <c r="I619" s="162">
        <f ca="1">VLOOKUP(F619,Zusammenführung!$Y$7:$AA$118,3,0)</f>
        <v>13</v>
      </c>
      <c r="J619" s="286">
        <f ca="1">VLOOKUP(G619,Zusammenführung!$AB$7:$AD$118,3,0)</f>
        <v>57</v>
      </c>
    </row>
    <row r="620" spans="1:10" x14ac:dyDescent="0.25">
      <c r="A620" s="6" t="s">
        <v>2738</v>
      </c>
      <c r="B620" s="5" t="s">
        <v>116</v>
      </c>
      <c r="C620" s="5" t="s">
        <v>92</v>
      </c>
      <c r="D620" s="7">
        <v>4000000</v>
      </c>
      <c r="E620" s="122">
        <f>VLOOKUP($D620,Zusammenführung!$S$7:$AD$118,4,0)</f>
        <v>3000000</v>
      </c>
      <c r="F620" s="123">
        <f>VLOOKUP($D620,Zusammenführung!$S$7:$AD$118,7,0)</f>
        <v>3000000</v>
      </c>
      <c r="G620" s="123">
        <f>VLOOKUP($D620,Zusammenführung!$S$7:$AD$118,10,0)</f>
        <v>4731158.6051743533</v>
      </c>
      <c r="H620" s="285">
        <f ca="1">VLOOKUP(E620,Zusammenführung!V$7:X$118,3,0)</f>
        <v>8</v>
      </c>
      <c r="I620" s="162">
        <f ca="1">VLOOKUP(F620,Zusammenführung!$Y$7:$AA$118,3,0)</f>
        <v>13</v>
      </c>
      <c r="J620" s="286">
        <f ca="1">VLOOKUP(G620,Zusammenführung!$AB$7:$AD$118,3,0)</f>
        <v>57</v>
      </c>
    </row>
    <row r="621" spans="1:10" x14ac:dyDescent="0.25">
      <c r="A621" s="6" t="s">
        <v>2739</v>
      </c>
      <c r="B621" s="5" t="s">
        <v>121</v>
      </c>
      <c r="C621" s="5" t="s">
        <v>92</v>
      </c>
      <c r="D621" s="7">
        <v>3500000</v>
      </c>
      <c r="E621" s="122">
        <f>VLOOKUP($D621,Zusammenführung!$S$7:$AD$118,4,0)</f>
        <v>3000000</v>
      </c>
      <c r="F621" s="123">
        <f>VLOOKUP($D621,Zusammenführung!$S$7:$AD$118,7,0)</f>
        <v>3000000</v>
      </c>
      <c r="G621" s="123">
        <f>VLOOKUP($D621,Zusammenführung!$S$7:$AD$118,10,0)</f>
        <v>3000000</v>
      </c>
      <c r="H621" s="285">
        <f ca="1">VLOOKUP(E621,Zusammenführung!V$7:X$118,3,0)</f>
        <v>8</v>
      </c>
      <c r="I621" s="162">
        <f ca="1">VLOOKUP(F621,Zusammenführung!$Y$7:$AA$118,3,0)</f>
        <v>13</v>
      </c>
      <c r="J621" s="286">
        <f ca="1">VLOOKUP(G621,Zusammenführung!$AB$7:$AD$118,3,0)</f>
        <v>56</v>
      </c>
    </row>
    <row r="622" spans="1:10" x14ac:dyDescent="0.25">
      <c r="A622" s="6" t="s">
        <v>2740</v>
      </c>
      <c r="B622" s="5" t="s">
        <v>120</v>
      </c>
      <c r="C622" s="5" t="s">
        <v>92</v>
      </c>
      <c r="D622" s="7">
        <v>3500000</v>
      </c>
      <c r="E622" s="122">
        <f>VLOOKUP($D622,Zusammenführung!$S$7:$AD$118,4,0)</f>
        <v>3000000</v>
      </c>
      <c r="F622" s="123">
        <f>VLOOKUP($D622,Zusammenführung!$S$7:$AD$118,7,0)</f>
        <v>3000000</v>
      </c>
      <c r="G622" s="123">
        <f>VLOOKUP($D622,Zusammenführung!$S$7:$AD$118,10,0)</f>
        <v>3000000</v>
      </c>
      <c r="H622" s="285">
        <f ca="1">VLOOKUP(E622,Zusammenführung!V$7:X$118,3,0)</f>
        <v>8</v>
      </c>
      <c r="I622" s="162">
        <f ca="1">VLOOKUP(F622,Zusammenführung!$Y$7:$AA$118,3,0)</f>
        <v>13</v>
      </c>
      <c r="J622" s="286">
        <f ca="1">VLOOKUP(G622,Zusammenführung!$AB$7:$AD$118,3,0)</f>
        <v>56</v>
      </c>
    </row>
    <row r="623" spans="1:10" x14ac:dyDescent="0.25">
      <c r="A623" s="6" t="s">
        <v>2741</v>
      </c>
      <c r="B623" s="5" t="s">
        <v>122</v>
      </c>
      <c r="C623" s="5" t="s">
        <v>92</v>
      </c>
      <c r="D623" s="7">
        <v>3500000</v>
      </c>
      <c r="E623" s="122">
        <f>VLOOKUP($D623,Zusammenführung!$S$7:$AD$118,4,0)</f>
        <v>3000000</v>
      </c>
      <c r="F623" s="123">
        <f>VLOOKUP($D623,Zusammenführung!$S$7:$AD$118,7,0)</f>
        <v>3000000</v>
      </c>
      <c r="G623" s="123">
        <f>VLOOKUP($D623,Zusammenführung!$S$7:$AD$118,10,0)</f>
        <v>3000000</v>
      </c>
      <c r="H623" s="285">
        <f ca="1">VLOOKUP(E623,Zusammenführung!V$7:X$118,3,0)</f>
        <v>8</v>
      </c>
      <c r="I623" s="162">
        <f ca="1">VLOOKUP(F623,Zusammenführung!$Y$7:$AA$118,3,0)</f>
        <v>13</v>
      </c>
      <c r="J623" s="286">
        <f ca="1">VLOOKUP(G623,Zusammenführung!$AB$7:$AD$118,3,0)</f>
        <v>56</v>
      </c>
    </row>
    <row r="624" spans="1:10" x14ac:dyDescent="0.25">
      <c r="A624" s="6" t="s">
        <v>2742</v>
      </c>
      <c r="B624" s="5" t="s">
        <v>119</v>
      </c>
      <c r="C624" s="5" t="s">
        <v>92</v>
      </c>
      <c r="D624" s="7">
        <v>3500000</v>
      </c>
      <c r="E624" s="122">
        <f>VLOOKUP($D624,Zusammenführung!$S$7:$AD$118,4,0)</f>
        <v>3000000</v>
      </c>
      <c r="F624" s="123">
        <f>VLOOKUP($D624,Zusammenführung!$S$7:$AD$118,7,0)</f>
        <v>3000000</v>
      </c>
      <c r="G624" s="123">
        <f>VLOOKUP($D624,Zusammenführung!$S$7:$AD$118,10,0)</f>
        <v>3000000</v>
      </c>
      <c r="H624" s="285">
        <f ca="1">VLOOKUP(E624,Zusammenführung!V$7:X$118,3,0)</f>
        <v>8</v>
      </c>
      <c r="I624" s="162">
        <f ca="1">VLOOKUP(F624,Zusammenführung!$Y$7:$AA$118,3,0)</f>
        <v>13</v>
      </c>
      <c r="J624" s="286">
        <f ca="1">VLOOKUP(G624,Zusammenführung!$AB$7:$AD$118,3,0)</f>
        <v>56</v>
      </c>
    </row>
    <row r="625" spans="1:10" x14ac:dyDescent="0.25">
      <c r="A625" s="6" t="s">
        <v>2743</v>
      </c>
      <c r="B625" s="5" t="s">
        <v>123</v>
      </c>
      <c r="C625" s="5" t="s">
        <v>92</v>
      </c>
      <c r="D625" s="7">
        <v>3200000</v>
      </c>
      <c r="E625" s="122">
        <f>VLOOKUP($D625,Zusammenführung!$S$7:$AD$118,4,0)</f>
        <v>3000000</v>
      </c>
      <c r="F625" s="123">
        <f>VLOOKUP($D625,Zusammenführung!$S$7:$AD$118,7,0)</f>
        <v>3000000</v>
      </c>
      <c r="G625" s="123">
        <f>VLOOKUP($D625,Zusammenführung!$S$7:$AD$118,10,0)</f>
        <v>3000000</v>
      </c>
      <c r="H625" s="285">
        <f ca="1">VLOOKUP(E625,Zusammenführung!V$7:X$118,3,0)</f>
        <v>8</v>
      </c>
      <c r="I625" s="162">
        <f ca="1">VLOOKUP(F625,Zusammenführung!$Y$7:$AA$118,3,0)</f>
        <v>13</v>
      </c>
      <c r="J625" s="286">
        <f ca="1">VLOOKUP(G625,Zusammenführung!$AB$7:$AD$118,3,0)</f>
        <v>56</v>
      </c>
    </row>
    <row r="626" spans="1:10" x14ac:dyDescent="0.25">
      <c r="A626" s="6" t="s">
        <v>2744</v>
      </c>
      <c r="B626" s="5" t="s">
        <v>126</v>
      </c>
      <c r="C626" s="5" t="s">
        <v>92</v>
      </c>
      <c r="D626" s="7">
        <v>3000000</v>
      </c>
      <c r="E626" s="122">
        <f>VLOOKUP($D626,Zusammenführung!$S$7:$AD$118,4,0)</f>
        <v>3000000</v>
      </c>
      <c r="F626" s="123">
        <f>VLOOKUP($D626,Zusammenführung!$S$7:$AD$118,7,0)</f>
        <v>3000000</v>
      </c>
      <c r="G626" s="123">
        <f>VLOOKUP($D626,Zusammenführung!$S$7:$AD$118,10,0)</f>
        <v>3000000</v>
      </c>
      <c r="H626" s="285">
        <f ca="1">VLOOKUP(E626,Zusammenführung!V$7:X$118,3,0)</f>
        <v>8</v>
      </c>
      <c r="I626" s="162">
        <f ca="1">VLOOKUP(F626,Zusammenführung!$Y$7:$AA$118,3,0)</f>
        <v>13</v>
      </c>
      <c r="J626" s="286">
        <f ca="1">VLOOKUP(G626,Zusammenführung!$AB$7:$AD$118,3,0)</f>
        <v>56</v>
      </c>
    </row>
    <row r="627" spans="1:10" x14ac:dyDescent="0.25">
      <c r="A627" s="6" t="s">
        <v>2745</v>
      </c>
      <c r="B627" s="5" t="s">
        <v>124</v>
      </c>
      <c r="C627" s="5" t="s">
        <v>92</v>
      </c>
      <c r="D627" s="7">
        <v>3000000</v>
      </c>
      <c r="E627" s="122">
        <f>VLOOKUP($D627,Zusammenführung!$S$7:$AD$118,4,0)</f>
        <v>3000000</v>
      </c>
      <c r="F627" s="123">
        <f>VLOOKUP($D627,Zusammenführung!$S$7:$AD$118,7,0)</f>
        <v>3000000</v>
      </c>
      <c r="G627" s="123">
        <f>VLOOKUP($D627,Zusammenführung!$S$7:$AD$118,10,0)</f>
        <v>3000000</v>
      </c>
      <c r="H627" s="285">
        <f ca="1">VLOOKUP(E627,Zusammenführung!V$7:X$118,3,0)</f>
        <v>8</v>
      </c>
      <c r="I627" s="162">
        <f ca="1">VLOOKUP(F627,Zusammenführung!$Y$7:$AA$118,3,0)</f>
        <v>13</v>
      </c>
      <c r="J627" s="286">
        <f ca="1">VLOOKUP(G627,Zusammenführung!$AB$7:$AD$118,3,0)</f>
        <v>56</v>
      </c>
    </row>
    <row r="628" spans="1:10" x14ac:dyDescent="0.25">
      <c r="A628" s="6" t="s">
        <v>2746</v>
      </c>
      <c r="B628" s="5" t="s">
        <v>125</v>
      </c>
      <c r="C628" s="5" t="s">
        <v>92</v>
      </c>
      <c r="D628" s="7">
        <v>3000000</v>
      </c>
      <c r="E628" s="122">
        <f>VLOOKUP($D628,Zusammenführung!$S$7:$AD$118,4,0)</f>
        <v>3000000</v>
      </c>
      <c r="F628" s="123">
        <f>VLOOKUP($D628,Zusammenführung!$S$7:$AD$118,7,0)</f>
        <v>3000000</v>
      </c>
      <c r="G628" s="123">
        <f>VLOOKUP($D628,Zusammenführung!$S$7:$AD$118,10,0)</f>
        <v>3000000</v>
      </c>
      <c r="H628" s="285">
        <f ca="1">VLOOKUP(E628,Zusammenführung!V$7:X$118,3,0)</f>
        <v>8</v>
      </c>
      <c r="I628" s="162">
        <f ca="1">VLOOKUP(F628,Zusammenführung!$Y$7:$AA$118,3,0)</f>
        <v>13</v>
      </c>
      <c r="J628" s="286">
        <f ca="1">VLOOKUP(G628,Zusammenführung!$AB$7:$AD$118,3,0)</f>
        <v>56</v>
      </c>
    </row>
    <row r="629" spans="1:10" x14ac:dyDescent="0.25">
      <c r="A629" s="6" t="s">
        <v>2747</v>
      </c>
      <c r="B629" s="5" t="s">
        <v>127</v>
      </c>
      <c r="C629" s="5" t="s">
        <v>92</v>
      </c>
      <c r="D629" s="7">
        <v>2800000</v>
      </c>
      <c r="E629" s="122">
        <f>VLOOKUP($D629,Zusammenführung!$S$7:$AD$118,4,0)</f>
        <v>3000000</v>
      </c>
      <c r="F629" s="123">
        <f>VLOOKUP($D629,Zusammenführung!$S$7:$AD$118,7,0)</f>
        <v>3000000</v>
      </c>
      <c r="G629" s="123">
        <f>VLOOKUP($D629,Zusammenführung!$S$7:$AD$118,10,0)</f>
        <v>2822222.222222222</v>
      </c>
      <c r="H629" s="285">
        <f ca="1">VLOOKUP(E629,Zusammenführung!V$7:X$118,3,0)</f>
        <v>8</v>
      </c>
      <c r="I629" s="162">
        <f ca="1">VLOOKUP(F629,Zusammenführung!$Y$7:$AA$118,3,0)</f>
        <v>13</v>
      </c>
      <c r="J629" s="286">
        <f ca="1">VLOOKUP(G629,Zusammenführung!$AB$7:$AD$118,3,0)</f>
        <v>55</v>
      </c>
    </row>
    <row r="630" spans="1:10" x14ac:dyDescent="0.25">
      <c r="A630" s="6" t="s">
        <v>2748</v>
      </c>
      <c r="B630" s="5" t="s">
        <v>128</v>
      </c>
      <c r="C630" s="5" t="s">
        <v>92</v>
      </c>
      <c r="D630" s="7">
        <v>2800000</v>
      </c>
      <c r="E630" s="122">
        <f>VLOOKUP($D630,Zusammenführung!$S$7:$AD$118,4,0)</f>
        <v>3000000</v>
      </c>
      <c r="F630" s="123">
        <f>VLOOKUP($D630,Zusammenführung!$S$7:$AD$118,7,0)</f>
        <v>3000000</v>
      </c>
      <c r="G630" s="123">
        <f>VLOOKUP($D630,Zusammenführung!$S$7:$AD$118,10,0)</f>
        <v>2822222.222222222</v>
      </c>
      <c r="H630" s="285">
        <f ca="1">VLOOKUP(E630,Zusammenführung!V$7:X$118,3,0)</f>
        <v>8</v>
      </c>
      <c r="I630" s="162">
        <f ca="1">VLOOKUP(F630,Zusammenführung!$Y$7:$AA$118,3,0)</f>
        <v>13</v>
      </c>
      <c r="J630" s="286">
        <f ca="1">VLOOKUP(G630,Zusammenführung!$AB$7:$AD$118,3,0)</f>
        <v>55</v>
      </c>
    </row>
    <row r="631" spans="1:10" x14ac:dyDescent="0.25">
      <c r="A631" s="6" t="s">
        <v>2749</v>
      </c>
      <c r="B631" s="5" t="s">
        <v>129</v>
      </c>
      <c r="C631" s="5" t="s">
        <v>92</v>
      </c>
      <c r="D631" s="7">
        <v>2500000</v>
      </c>
      <c r="E631" s="122">
        <f>VLOOKUP($D631,Zusammenführung!$S$7:$AD$118,4,0)</f>
        <v>3000000</v>
      </c>
      <c r="F631" s="123">
        <f>VLOOKUP($D631,Zusammenführung!$S$7:$AD$118,7,0)</f>
        <v>2000000</v>
      </c>
      <c r="G631" s="123">
        <f>VLOOKUP($D631,Zusammenführung!$S$7:$AD$118,10,0)</f>
        <v>2476190.4761904762</v>
      </c>
      <c r="H631" s="285">
        <f ca="1">VLOOKUP(E631,Zusammenführung!V$7:X$118,3,0)</f>
        <v>8</v>
      </c>
      <c r="I631" s="162">
        <f ca="1">VLOOKUP(F631,Zusammenführung!$Y$7:$AA$118,3,0)</f>
        <v>12</v>
      </c>
      <c r="J631" s="286">
        <f ca="1">VLOOKUP(G631,Zusammenführung!$AB$7:$AD$118,3,0)</f>
        <v>53</v>
      </c>
    </row>
    <row r="632" spans="1:10" x14ac:dyDescent="0.25">
      <c r="A632" s="6" t="s">
        <v>2750</v>
      </c>
      <c r="B632" s="5" t="s">
        <v>130</v>
      </c>
      <c r="C632" s="5" t="s">
        <v>92</v>
      </c>
      <c r="D632" s="7">
        <v>2500000</v>
      </c>
      <c r="E632" s="122">
        <f>VLOOKUP($D632,Zusammenführung!$S$7:$AD$118,4,0)</f>
        <v>3000000</v>
      </c>
      <c r="F632" s="123">
        <f>VLOOKUP($D632,Zusammenführung!$S$7:$AD$118,7,0)</f>
        <v>2000000</v>
      </c>
      <c r="G632" s="123">
        <f>VLOOKUP($D632,Zusammenführung!$S$7:$AD$118,10,0)</f>
        <v>2476190.4761904762</v>
      </c>
      <c r="H632" s="285">
        <f ca="1">VLOOKUP(E632,Zusammenführung!V$7:X$118,3,0)</f>
        <v>8</v>
      </c>
      <c r="I632" s="162">
        <f ca="1">VLOOKUP(F632,Zusammenführung!$Y$7:$AA$118,3,0)</f>
        <v>12</v>
      </c>
      <c r="J632" s="286">
        <f ca="1">VLOOKUP(G632,Zusammenführung!$AB$7:$AD$118,3,0)</f>
        <v>53</v>
      </c>
    </row>
    <row r="633" spans="1:10" x14ac:dyDescent="0.25">
      <c r="A633" s="6" t="s">
        <v>2751</v>
      </c>
      <c r="B633" s="5" t="s">
        <v>131</v>
      </c>
      <c r="C633" s="5" t="s">
        <v>92</v>
      </c>
      <c r="D633" s="7">
        <v>2500000</v>
      </c>
      <c r="E633" s="122">
        <f>VLOOKUP($D633,Zusammenführung!$S$7:$AD$118,4,0)</f>
        <v>3000000</v>
      </c>
      <c r="F633" s="123">
        <f>VLOOKUP($D633,Zusammenführung!$S$7:$AD$118,7,0)</f>
        <v>2000000</v>
      </c>
      <c r="G633" s="123">
        <f>VLOOKUP($D633,Zusammenführung!$S$7:$AD$118,10,0)</f>
        <v>2476190.4761904762</v>
      </c>
      <c r="H633" s="285">
        <f ca="1">VLOOKUP(E633,Zusammenführung!V$7:X$118,3,0)</f>
        <v>8</v>
      </c>
      <c r="I633" s="162">
        <f ca="1">VLOOKUP(F633,Zusammenführung!$Y$7:$AA$118,3,0)</f>
        <v>12</v>
      </c>
      <c r="J633" s="286">
        <f ca="1">VLOOKUP(G633,Zusammenführung!$AB$7:$AD$118,3,0)</f>
        <v>53</v>
      </c>
    </row>
    <row r="634" spans="1:10" x14ac:dyDescent="0.25">
      <c r="A634" s="6" t="s">
        <v>2752</v>
      </c>
      <c r="B634" s="5" t="s">
        <v>133</v>
      </c>
      <c r="C634" s="5" t="s">
        <v>92</v>
      </c>
      <c r="D634" s="7">
        <v>2400000</v>
      </c>
      <c r="E634" s="122">
        <f>VLOOKUP($D634,Zusammenführung!$S$7:$AD$118,4,0)</f>
        <v>3000000</v>
      </c>
      <c r="F634" s="123">
        <f>VLOOKUP($D634,Zusammenführung!$S$7:$AD$118,7,0)</f>
        <v>2000000</v>
      </c>
      <c r="G634" s="123">
        <f>VLOOKUP($D634,Zusammenführung!$S$7:$AD$118,10,0)</f>
        <v>2476190.4761904762</v>
      </c>
      <c r="H634" s="285">
        <f ca="1">VLOOKUP(E634,Zusammenführung!V$7:X$118,3,0)</f>
        <v>8</v>
      </c>
      <c r="I634" s="162">
        <f ca="1">VLOOKUP(F634,Zusammenführung!$Y$7:$AA$118,3,0)</f>
        <v>12</v>
      </c>
      <c r="J634" s="286">
        <f ca="1">VLOOKUP(G634,Zusammenführung!$AB$7:$AD$118,3,0)</f>
        <v>53</v>
      </c>
    </row>
    <row r="635" spans="1:10" x14ac:dyDescent="0.25">
      <c r="A635" s="6" t="s">
        <v>2753</v>
      </c>
      <c r="B635" s="5" t="s">
        <v>134</v>
      </c>
      <c r="C635" s="5" t="s">
        <v>92</v>
      </c>
      <c r="D635" s="7">
        <v>2400000</v>
      </c>
      <c r="E635" s="122">
        <f>VLOOKUP($D635,Zusammenführung!$S$7:$AD$118,4,0)</f>
        <v>3000000</v>
      </c>
      <c r="F635" s="123">
        <f>VLOOKUP($D635,Zusammenführung!$S$7:$AD$118,7,0)</f>
        <v>2000000</v>
      </c>
      <c r="G635" s="123">
        <f>VLOOKUP($D635,Zusammenführung!$S$7:$AD$118,10,0)</f>
        <v>2476190.4761904762</v>
      </c>
      <c r="H635" s="285">
        <f ca="1">VLOOKUP(E635,Zusammenführung!V$7:X$118,3,0)</f>
        <v>8</v>
      </c>
      <c r="I635" s="162">
        <f ca="1">VLOOKUP(F635,Zusammenführung!$Y$7:$AA$118,3,0)</f>
        <v>12</v>
      </c>
      <c r="J635" s="286">
        <f ca="1">VLOOKUP(G635,Zusammenführung!$AB$7:$AD$118,3,0)</f>
        <v>53</v>
      </c>
    </row>
    <row r="636" spans="1:10" x14ac:dyDescent="0.25">
      <c r="A636" s="6" t="s">
        <v>2754</v>
      </c>
      <c r="B636" s="5" t="s">
        <v>132</v>
      </c>
      <c r="C636" s="5" t="s">
        <v>92</v>
      </c>
      <c r="D636" s="7">
        <v>2400000</v>
      </c>
      <c r="E636" s="122">
        <f>VLOOKUP($D636,Zusammenführung!$S$7:$AD$118,4,0)</f>
        <v>3000000</v>
      </c>
      <c r="F636" s="123">
        <f>VLOOKUP($D636,Zusammenführung!$S$7:$AD$118,7,0)</f>
        <v>2000000</v>
      </c>
      <c r="G636" s="123">
        <f>VLOOKUP($D636,Zusammenführung!$S$7:$AD$118,10,0)</f>
        <v>2476190.4761904762</v>
      </c>
      <c r="H636" s="285">
        <f ca="1">VLOOKUP(E636,Zusammenführung!V$7:X$118,3,0)</f>
        <v>8</v>
      </c>
      <c r="I636" s="162">
        <f ca="1">VLOOKUP(F636,Zusammenführung!$Y$7:$AA$118,3,0)</f>
        <v>12</v>
      </c>
      <c r="J636" s="286">
        <f ca="1">VLOOKUP(G636,Zusammenführung!$AB$7:$AD$118,3,0)</f>
        <v>53</v>
      </c>
    </row>
    <row r="637" spans="1:10" x14ac:dyDescent="0.25">
      <c r="A637" s="6" t="s">
        <v>2755</v>
      </c>
      <c r="B637" s="5" t="s">
        <v>135</v>
      </c>
      <c r="C637" s="5" t="s">
        <v>92</v>
      </c>
      <c r="D637" s="7">
        <v>2300000</v>
      </c>
      <c r="E637" s="122">
        <f>VLOOKUP($D637,Zusammenführung!$S$7:$AD$118,4,0)</f>
        <v>3000000</v>
      </c>
      <c r="F637" s="123">
        <f>VLOOKUP($D637,Zusammenführung!$S$7:$AD$118,7,0)</f>
        <v>2000000</v>
      </c>
      <c r="G637" s="123">
        <f>VLOOKUP($D637,Zusammenführung!$S$7:$AD$118,10,0)</f>
        <v>2307936.5079365079</v>
      </c>
      <c r="H637" s="285">
        <f ca="1">VLOOKUP(E637,Zusammenführung!V$7:X$118,3,0)</f>
        <v>8</v>
      </c>
      <c r="I637" s="162">
        <f ca="1">VLOOKUP(F637,Zusammenführung!$Y$7:$AA$118,3,0)</f>
        <v>12</v>
      </c>
      <c r="J637" s="286">
        <f ca="1">VLOOKUP(G637,Zusammenführung!$AB$7:$AD$118,3,0)</f>
        <v>52</v>
      </c>
    </row>
    <row r="638" spans="1:10" x14ac:dyDescent="0.25">
      <c r="A638" s="6" t="s">
        <v>2756</v>
      </c>
      <c r="B638" s="5" t="s">
        <v>136</v>
      </c>
      <c r="C638" s="5" t="s">
        <v>92</v>
      </c>
      <c r="D638" s="7">
        <v>2200000</v>
      </c>
      <c r="E638" s="122">
        <f>VLOOKUP($D638,Zusammenführung!$S$7:$AD$118,4,0)</f>
        <v>1500000</v>
      </c>
      <c r="F638" s="123">
        <f>VLOOKUP($D638,Zusammenführung!$S$7:$AD$118,7,0)</f>
        <v>2000000</v>
      </c>
      <c r="G638" s="123">
        <f>VLOOKUP($D638,Zusammenführung!$S$7:$AD$118,10,0)</f>
        <v>2142857.1428571427</v>
      </c>
      <c r="H638" s="285">
        <f ca="1">VLOOKUP(E638,Zusammenführung!V$7:X$118,3,0)</f>
        <v>7</v>
      </c>
      <c r="I638" s="162">
        <f ca="1">VLOOKUP(F638,Zusammenführung!$Y$7:$AA$118,3,0)</f>
        <v>12</v>
      </c>
      <c r="J638" s="286">
        <f ca="1">VLOOKUP(G638,Zusammenführung!$AB$7:$AD$118,3,0)</f>
        <v>51</v>
      </c>
    </row>
    <row r="639" spans="1:10" x14ac:dyDescent="0.25">
      <c r="A639" s="6" t="s">
        <v>2757</v>
      </c>
      <c r="B639" s="5" t="s">
        <v>139</v>
      </c>
      <c r="C639" s="5" t="s">
        <v>92</v>
      </c>
      <c r="D639" s="7">
        <v>2000000</v>
      </c>
      <c r="E639" s="122">
        <f>VLOOKUP($D639,Zusammenführung!$S$7:$AD$118,4,0)</f>
        <v>1500000</v>
      </c>
      <c r="F639" s="123">
        <f>VLOOKUP($D639,Zusammenführung!$S$7:$AD$118,7,0)</f>
        <v>2000000</v>
      </c>
      <c r="G639" s="123">
        <f>VLOOKUP($D639,Zusammenführung!$S$7:$AD$118,10,0)</f>
        <v>1980952.3809523808</v>
      </c>
      <c r="H639" s="285">
        <f ca="1">VLOOKUP(E639,Zusammenführung!V$7:X$118,3,0)</f>
        <v>7</v>
      </c>
      <c r="I639" s="162">
        <f ca="1">VLOOKUP(F639,Zusammenführung!$Y$7:$AA$118,3,0)</f>
        <v>12</v>
      </c>
      <c r="J639" s="286">
        <f ca="1">VLOOKUP(G639,Zusammenführung!$AB$7:$AD$118,3,0)</f>
        <v>50</v>
      </c>
    </row>
    <row r="640" spans="1:10" x14ac:dyDescent="0.25">
      <c r="A640" s="6" t="s">
        <v>2758</v>
      </c>
      <c r="B640" s="5" t="s">
        <v>140</v>
      </c>
      <c r="C640" s="5" t="s">
        <v>92</v>
      </c>
      <c r="D640" s="7">
        <v>2000000</v>
      </c>
      <c r="E640" s="122">
        <f>VLOOKUP($D640,Zusammenführung!$S$7:$AD$118,4,0)</f>
        <v>1500000</v>
      </c>
      <c r="F640" s="123">
        <f>VLOOKUP($D640,Zusammenführung!$S$7:$AD$118,7,0)</f>
        <v>2000000</v>
      </c>
      <c r="G640" s="123">
        <f>VLOOKUP($D640,Zusammenführung!$S$7:$AD$118,10,0)</f>
        <v>1980952.3809523808</v>
      </c>
      <c r="H640" s="285">
        <f ca="1">VLOOKUP(E640,Zusammenführung!V$7:X$118,3,0)</f>
        <v>7</v>
      </c>
      <c r="I640" s="162">
        <f ca="1">VLOOKUP(F640,Zusammenführung!$Y$7:$AA$118,3,0)</f>
        <v>12</v>
      </c>
      <c r="J640" s="286">
        <f ca="1">VLOOKUP(G640,Zusammenführung!$AB$7:$AD$118,3,0)</f>
        <v>50</v>
      </c>
    </row>
    <row r="641" spans="1:10" x14ac:dyDescent="0.25">
      <c r="A641" s="6" t="s">
        <v>2759</v>
      </c>
      <c r="B641" s="5" t="s">
        <v>138</v>
      </c>
      <c r="C641" s="5" t="s">
        <v>92</v>
      </c>
      <c r="D641" s="7">
        <v>2000000</v>
      </c>
      <c r="E641" s="122">
        <f>VLOOKUP($D641,Zusammenführung!$S$7:$AD$118,4,0)</f>
        <v>1500000</v>
      </c>
      <c r="F641" s="123">
        <f>VLOOKUP($D641,Zusammenführung!$S$7:$AD$118,7,0)</f>
        <v>2000000</v>
      </c>
      <c r="G641" s="123">
        <f>VLOOKUP($D641,Zusammenführung!$S$7:$AD$118,10,0)</f>
        <v>1980952.3809523808</v>
      </c>
      <c r="H641" s="285">
        <f ca="1">VLOOKUP(E641,Zusammenführung!V$7:X$118,3,0)</f>
        <v>7</v>
      </c>
      <c r="I641" s="162">
        <f ca="1">VLOOKUP(F641,Zusammenführung!$Y$7:$AA$118,3,0)</f>
        <v>12</v>
      </c>
      <c r="J641" s="286">
        <f ca="1">VLOOKUP(G641,Zusammenführung!$AB$7:$AD$118,3,0)</f>
        <v>50</v>
      </c>
    </row>
    <row r="642" spans="1:10" x14ac:dyDescent="0.25">
      <c r="A642" s="6" t="s">
        <v>2760</v>
      </c>
      <c r="B642" s="5" t="s">
        <v>137</v>
      </c>
      <c r="C642" s="5" t="s">
        <v>92</v>
      </c>
      <c r="D642" s="7">
        <v>2000000</v>
      </c>
      <c r="E642" s="122">
        <f>VLOOKUP($D642,Zusammenführung!$S$7:$AD$118,4,0)</f>
        <v>1500000</v>
      </c>
      <c r="F642" s="123">
        <f>VLOOKUP($D642,Zusammenführung!$S$7:$AD$118,7,0)</f>
        <v>2000000</v>
      </c>
      <c r="G642" s="123">
        <f>VLOOKUP($D642,Zusammenführung!$S$7:$AD$118,10,0)</f>
        <v>1980952.3809523808</v>
      </c>
      <c r="H642" s="285">
        <f ca="1">VLOOKUP(E642,Zusammenführung!V$7:X$118,3,0)</f>
        <v>7</v>
      </c>
      <c r="I642" s="162">
        <f ca="1">VLOOKUP(F642,Zusammenführung!$Y$7:$AA$118,3,0)</f>
        <v>12</v>
      </c>
      <c r="J642" s="286">
        <f ca="1">VLOOKUP(G642,Zusammenführung!$AB$7:$AD$118,3,0)</f>
        <v>50</v>
      </c>
    </row>
    <row r="643" spans="1:10" x14ac:dyDescent="0.25">
      <c r="A643" s="6" t="s">
        <v>2761</v>
      </c>
      <c r="B643" s="5" t="s">
        <v>141</v>
      </c>
      <c r="C643" s="5" t="s">
        <v>92</v>
      </c>
      <c r="D643" s="7">
        <v>2000000</v>
      </c>
      <c r="E643" s="122">
        <f>VLOOKUP($D643,Zusammenführung!$S$7:$AD$118,4,0)</f>
        <v>1500000</v>
      </c>
      <c r="F643" s="123">
        <f>VLOOKUP($D643,Zusammenführung!$S$7:$AD$118,7,0)</f>
        <v>2000000</v>
      </c>
      <c r="G643" s="123">
        <f>VLOOKUP($D643,Zusammenführung!$S$7:$AD$118,10,0)</f>
        <v>1980952.3809523808</v>
      </c>
      <c r="H643" s="285">
        <f ca="1">VLOOKUP(E643,Zusammenführung!V$7:X$118,3,0)</f>
        <v>7</v>
      </c>
      <c r="I643" s="162">
        <f ca="1">VLOOKUP(F643,Zusammenführung!$Y$7:$AA$118,3,0)</f>
        <v>12</v>
      </c>
      <c r="J643" s="286">
        <f ca="1">VLOOKUP(G643,Zusammenführung!$AB$7:$AD$118,3,0)</f>
        <v>50</v>
      </c>
    </row>
    <row r="644" spans="1:10" x14ac:dyDescent="0.25">
      <c r="A644" s="6" t="s">
        <v>2762</v>
      </c>
      <c r="B644" s="5" t="s">
        <v>144</v>
      </c>
      <c r="C644" s="5" t="s">
        <v>92</v>
      </c>
      <c r="D644" s="7">
        <v>2000000</v>
      </c>
      <c r="E644" s="122">
        <f>VLOOKUP($D644,Zusammenführung!$S$7:$AD$118,4,0)</f>
        <v>1500000</v>
      </c>
      <c r="F644" s="123">
        <f>VLOOKUP($D644,Zusammenführung!$S$7:$AD$118,7,0)</f>
        <v>2000000</v>
      </c>
      <c r="G644" s="123">
        <f>VLOOKUP($D644,Zusammenführung!$S$7:$AD$118,10,0)</f>
        <v>1980952.3809523808</v>
      </c>
      <c r="H644" s="285">
        <f ca="1">VLOOKUP(E644,Zusammenführung!V$7:X$118,3,0)</f>
        <v>7</v>
      </c>
      <c r="I644" s="162">
        <f ca="1">VLOOKUP(F644,Zusammenführung!$Y$7:$AA$118,3,0)</f>
        <v>12</v>
      </c>
      <c r="J644" s="286">
        <f ca="1">VLOOKUP(G644,Zusammenführung!$AB$7:$AD$118,3,0)</f>
        <v>50</v>
      </c>
    </row>
    <row r="645" spans="1:10" x14ac:dyDescent="0.25">
      <c r="A645" s="6" t="s">
        <v>2763</v>
      </c>
      <c r="B645" s="5" t="s">
        <v>143</v>
      </c>
      <c r="C645" s="5" t="s">
        <v>92</v>
      </c>
      <c r="D645" s="7">
        <v>2000000</v>
      </c>
      <c r="E645" s="122">
        <f>VLOOKUP($D645,Zusammenführung!$S$7:$AD$118,4,0)</f>
        <v>1500000</v>
      </c>
      <c r="F645" s="123">
        <f>VLOOKUP($D645,Zusammenführung!$S$7:$AD$118,7,0)</f>
        <v>2000000</v>
      </c>
      <c r="G645" s="123">
        <f>VLOOKUP($D645,Zusammenführung!$S$7:$AD$118,10,0)</f>
        <v>1980952.3809523808</v>
      </c>
      <c r="H645" s="285">
        <f ca="1">VLOOKUP(E645,Zusammenführung!V$7:X$118,3,0)</f>
        <v>7</v>
      </c>
      <c r="I645" s="162">
        <f ca="1">VLOOKUP(F645,Zusammenführung!$Y$7:$AA$118,3,0)</f>
        <v>12</v>
      </c>
      <c r="J645" s="286">
        <f ca="1">VLOOKUP(G645,Zusammenführung!$AB$7:$AD$118,3,0)</f>
        <v>50</v>
      </c>
    </row>
    <row r="646" spans="1:10" x14ac:dyDescent="0.25">
      <c r="A646" s="6" t="s">
        <v>2764</v>
      </c>
      <c r="B646" s="5" t="s">
        <v>142</v>
      </c>
      <c r="C646" s="5" t="s">
        <v>92</v>
      </c>
      <c r="D646" s="7">
        <v>2000000</v>
      </c>
      <c r="E646" s="122">
        <f>VLOOKUP($D646,Zusammenführung!$S$7:$AD$118,4,0)</f>
        <v>1500000</v>
      </c>
      <c r="F646" s="123">
        <f>VLOOKUP($D646,Zusammenführung!$S$7:$AD$118,7,0)</f>
        <v>2000000</v>
      </c>
      <c r="G646" s="123">
        <f>VLOOKUP($D646,Zusammenführung!$S$7:$AD$118,10,0)</f>
        <v>1980952.3809523808</v>
      </c>
      <c r="H646" s="285">
        <f ca="1">VLOOKUP(E646,Zusammenführung!V$7:X$118,3,0)</f>
        <v>7</v>
      </c>
      <c r="I646" s="162">
        <f ca="1">VLOOKUP(F646,Zusammenführung!$Y$7:$AA$118,3,0)</f>
        <v>12</v>
      </c>
      <c r="J646" s="286">
        <f ca="1">VLOOKUP(G646,Zusammenführung!$AB$7:$AD$118,3,0)</f>
        <v>50</v>
      </c>
    </row>
    <row r="647" spans="1:10" x14ac:dyDescent="0.25">
      <c r="A647" s="6" t="s">
        <v>2765</v>
      </c>
      <c r="B647" s="5" t="s">
        <v>145</v>
      </c>
      <c r="C647" s="5" t="s">
        <v>92</v>
      </c>
      <c r="D647" s="7">
        <v>1750000</v>
      </c>
      <c r="E647" s="122">
        <f>VLOOKUP($D647,Zusammenführung!$S$7:$AD$118,4,0)</f>
        <v>1500000</v>
      </c>
      <c r="F647" s="123">
        <f>VLOOKUP($D647,Zusammenführung!$S$7:$AD$118,7,0)</f>
        <v>1500000</v>
      </c>
      <c r="G647" s="123">
        <f>VLOOKUP($D647,Zusammenführung!$S$7:$AD$118,10,0)</f>
        <v>1822222.222222222</v>
      </c>
      <c r="H647" s="285">
        <f ca="1">VLOOKUP(E647,Zusammenführung!V$7:X$118,3,0)</f>
        <v>7</v>
      </c>
      <c r="I647" s="162">
        <f ca="1">VLOOKUP(F647,Zusammenführung!$Y$7:$AA$118,3,0)</f>
        <v>11</v>
      </c>
      <c r="J647" s="286">
        <f ca="1">VLOOKUP(G647,Zusammenführung!$AB$7:$AD$118,3,0)</f>
        <v>49</v>
      </c>
    </row>
    <row r="648" spans="1:10" x14ac:dyDescent="0.25">
      <c r="A648" s="6" t="s">
        <v>2766</v>
      </c>
      <c r="B648" s="5" t="s">
        <v>146</v>
      </c>
      <c r="C648" s="5" t="s">
        <v>92</v>
      </c>
      <c r="D648" s="7">
        <v>1600000</v>
      </c>
      <c r="E648" s="122">
        <f>VLOOKUP($D648,Zusammenführung!$S$7:$AD$118,4,0)</f>
        <v>1500000</v>
      </c>
      <c r="F648" s="123">
        <f>VLOOKUP($D648,Zusammenführung!$S$7:$AD$118,7,0)</f>
        <v>1500000</v>
      </c>
      <c r="G648" s="123">
        <f>VLOOKUP($D648,Zusammenführung!$S$7:$AD$118,10,0)</f>
        <v>1666666.6666666665</v>
      </c>
      <c r="H648" s="285">
        <f ca="1">VLOOKUP(E648,Zusammenführung!V$7:X$118,3,0)</f>
        <v>7</v>
      </c>
      <c r="I648" s="162">
        <f ca="1">VLOOKUP(F648,Zusammenführung!$Y$7:$AA$118,3,0)</f>
        <v>11</v>
      </c>
      <c r="J648" s="286">
        <f ca="1">VLOOKUP(G648,Zusammenführung!$AB$7:$AD$118,3,0)</f>
        <v>48</v>
      </c>
    </row>
    <row r="649" spans="1:10" x14ac:dyDescent="0.25">
      <c r="A649" s="6" t="s">
        <v>2767</v>
      </c>
      <c r="B649" s="5" t="s">
        <v>149</v>
      </c>
      <c r="C649" s="5" t="s">
        <v>92</v>
      </c>
      <c r="D649" s="7">
        <v>1500000</v>
      </c>
      <c r="E649" s="122">
        <f>VLOOKUP($D649,Zusammenführung!$S$7:$AD$118,4,0)</f>
        <v>1500000</v>
      </c>
      <c r="F649" s="123">
        <f>VLOOKUP($D649,Zusammenführung!$S$7:$AD$118,7,0)</f>
        <v>1500000</v>
      </c>
      <c r="G649" s="123">
        <f>VLOOKUP($D649,Zusammenführung!$S$7:$AD$118,10,0)</f>
        <v>1514285.7142857141</v>
      </c>
      <c r="H649" s="285">
        <f ca="1">VLOOKUP(E649,Zusammenführung!V$7:X$118,3,0)</f>
        <v>7</v>
      </c>
      <c r="I649" s="162">
        <f ca="1">VLOOKUP(F649,Zusammenführung!$Y$7:$AA$118,3,0)</f>
        <v>11</v>
      </c>
      <c r="J649" s="286">
        <f ca="1">VLOOKUP(G649,Zusammenführung!$AB$7:$AD$118,3,0)</f>
        <v>47</v>
      </c>
    </row>
    <row r="650" spans="1:10" x14ac:dyDescent="0.25">
      <c r="A650" s="6" t="s">
        <v>2768</v>
      </c>
      <c r="B650" s="5" t="s">
        <v>148</v>
      </c>
      <c r="C650" s="5" t="s">
        <v>92</v>
      </c>
      <c r="D650" s="7">
        <v>1500000</v>
      </c>
      <c r="E650" s="122">
        <f>VLOOKUP($D650,Zusammenführung!$S$7:$AD$118,4,0)</f>
        <v>1500000</v>
      </c>
      <c r="F650" s="123">
        <f>VLOOKUP($D650,Zusammenführung!$S$7:$AD$118,7,0)</f>
        <v>1500000</v>
      </c>
      <c r="G650" s="123">
        <f>VLOOKUP($D650,Zusammenführung!$S$7:$AD$118,10,0)</f>
        <v>1514285.7142857141</v>
      </c>
      <c r="H650" s="285">
        <f ca="1">VLOOKUP(E650,Zusammenführung!V$7:X$118,3,0)</f>
        <v>7</v>
      </c>
      <c r="I650" s="162">
        <f ca="1">VLOOKUP(F650,Zusammenführung!$Y$7:$AA$118,3,0)</f>
        <v>11</v>
      </c>
      <c r="J650" s="286">
        <f ca="1">VLOOKUP(G650,Zusammenführung!$AB$7:$AD$118,3,0)</f>
        <v>47</v>
      </c>
    </row>
    <row r="651" spans="1:10" x14ac:dyDescent="0.25">
      <c r="A651" s="6" t="s">
        <v>2769</v>
      </c>
      <c r="B651" s="5" t="s">
        <v>147</v>
      </c>
      <c r="C651" s="5" t="s">
        <v>92</v>
      </c>
      <c r="D651" s="7">
        <v>1500000</v>
      </c>
      <c r="E651" s="122">
        <f>VLOOKUP($D651,Zusammenführung!$S$7:$AD$118,4,0)</f>
        <v>1500000</v>
      </c>
      <c r="F651" s="123">
        <f>VLOOKUP($D651,Zusammenführung!$S$7:$AD$118,7,0)</f>
        <v>1500000</v>
      </c>
      <c r="G651" s="123">
        <f>VLOOKUP($D651,Zusammenführung!$S$7:$AD$118,10,0)</f>
        <v>1514285.7142857141</v>
      </c>
      <c r="H651" s="285">
        <f ca="1">VLOOKUP(E651,Zusammenführung!V$7:X$118,3,0)</f>
        <v>7</v>
      </c>
      <c r="I651" s="162">
        <f ca="1">VLOOKUP(F651,Zusammenführung!$Y$7:$AA$118,3,0)</f>
        <v>11</v>
      </c>
      <c r="J651" s="286">
        <f ca="1">VLOOKUP(G651,Zusammenführung!$AB$7:$AD$118,3,0)</f>
        <v>47</v>
      </c>
    </row>
    <row r="652" spans="1:10" x14ac:dyDescent="0.25">
      <c r="A652" s="6" t="s">
        <v>2770</v>
      </c>
      <c r="B652" s="5" t="s">
        <v>150</v>
      </c>
      <c r="C652" s="5" t="s">
        <v>92</v>
      </c>
      <c r="D652" s="7">
        <v>1400000</v>
      </c>
      <c r="E652" s="122">
        <f>VLOOKUP($D652,Zusammenführung!$S$7:$AD$118,4,0)</f>
        <v>1500000</v>
      </c>
      <c r="F652" s="123">
        <f>VLOOKUP($D652,Zusammenführung!$S$7:$AD$118,7,0)</f>
        <v>1500000</v>
      </c>
      <c r="G652" s="123">
        <f>VLOOKUP($D652,Zusammenführung!$S$7:$AD$118,10,0)</f>
        <v>1365079.365079365</v>
      </c>
      <c r="H652" s="285">
        <f ca="1">VLOOKUP(E652,Zusammenführung!V$7:X$118,3,0)</f>
        <v>7</v>
      </c>
      <c r="I652" s="162">
        <f ca="1">VLOOKUP(F652,Zusammenführung!$Y$7:$AA$118,3,0)</f>
        <v>11</v>
      </c>
      <c r="J652" s="286">
        <f ca="1">VLOOKUP(G652,Zusammenführung!$AB$7:$AD$118,3,0)</f>
        <v>46</v>
      </c>
    </row>
    <row r="653" spans="1:10" x14ac:dyDescent="0.25">
      <c r="A653" s="6" t="s">
        <v>2771</v>
      </c>
      <c r="B653" s="5" t="s">
        <v>152</v>
      </c>
      <c r="C653" s="5" t="s">
        <v>92</v>
      </c>
      <c r="D653" s="7">
        <v>1400000</v>
      </c>
      <c r="E653" s="122">
        <f>VLOOKUP($D653,Zusammenführung!$S$7:$AD$118,4,0)</f>
        <v>1500000</v>
      </c>
      <c r="F653" s="123">
        <f>VLOOKUP($D653,Zusammenführung!$S$7:$AD$118,7,0)</f>
        <v>1500000</v>
      </c>
      <c r="G653" s="123">
        <f>VLOOKUP($D653,Zusammenführung!$S$7:$AD$118,10,0)</f>
        <v>1365079.365079365</v>
      </c>
      <c r="H653" s="285">
        <f ca="1">VLOOKUP(E653,Zusammenführung!V$7:X$118,3,0)</f>
        <v>7</v>
      </c>
      <c r="I653" s="162">
        <f ca="1">VLOOKUP(F653,Zusammenführung!$Y$7:$AA$118,3,0)</f>
        <v>11</v>
      </c>
      <c r="J653" s="286">
        <f ca="1">VLOOKUP(G653,Zusammenführung!$AB$7:$AD$118,3,0)</f>
        <v>46</v>
      </c>
    </row>
    <row r="654" spans="1:10" x14ac:dyDescent="0.25">
      <c r="A654" s="6" t="s">
        <v>2772</v>
      </c>
      <c r="B654" s="5" t="s">
        <v>153</v>
      </c>
      <c r="C654" s="5" t="s">
        <v>92</v>
      </c>
      <c r="D654" s="7">
        <v>1400000</v>
      </c>
      <c r="E654" s="122">
        <f>VLOOKUP($D654,Zusammenführung!$S$7:$AD$118,4,0)</f>
        <v>1500000</v>
      </c>
      <c r="F654" s="123">
        <f>VLOOKUP($D654,Zusammenführung!$S$7:$AD$118,7,0)</f>
        <v>1500000</v>
      </c>
      <c r="G654" s="123">
        <f>VLOOKUP($D654,Zusammenführung!$S$7:$AD$118,10,0)</f>
        <v>1365079.365079365</v>
      </c>
      <c r="H654" s="285">
        <f ca="1">VLOOKUP(E654,Zusammenführung!V$7:X$118,3,0)</f>
        <v>7</v>
      </c>
      <c r="I654" s="162">
        <f ca="1">VLOOKUP(F654,Zusammenführung!$Y$7:$AA$118,3,0)</f>
        <v>11</v>
      </c>
      <c r="J654" s="286">
        <f ca="1">VLOOKUP(G654,Zusammenführung!$AB$7:$AD$118,3,0)</f>
        <v>46</v>
      </c>
    </row>
    <row r="655" spans="1:10" x14ac:dyDescent="0.25">
      <c r="A655" s="6" t="s">
        <v>2773</v>
      </c>
      <c r="B655" s="5" t="s">
        <v>151</v>
      </c>
      <c r="C655" s="5" t="s">
        <v>92</v>
      </c>
      <c r="D655" s="7">
        <v>1400000</v>
      </c>
      <c r="E655" s="122">
        <f>VLOOKUP($D655,Zusammenführung!$S$7:$AD$118,4,0)</f>
        <v>1500000</v>
      </c>
      <c r="F655" s="123">
        <f>VLOOKUP($D655,Zusammenführung!$S$7:$AD$118,7,0)</f>
        <v>1500000</v>
      </c>
      <c r="G655" s="123">
        <f>VLOOKUP($D655,Zusammenführung!$S$7:$AD$118,10,0)</f>
        <v>1365079.365079365</v>
      </c>
      <c r="H655" s="285">
        <f ca="1">VLOOKUP(E655,Zusammenführung!V$7:X$118,3,0)</f>
        <v>7</v>
      </c>
      <c r="I655" s="162">
        <f ca="1">VLOOKUP(F655,Zusammenführung!$Y$7:$AA$118,3,0)</f>
        <v>11</v>
      </c>
      <c r="J655" s="286">
        <f ca="1">VLOOKUP(G655,Zusammenführung!$AB$7:$AD$118,3,0)</f>
        <v>46</v>
      </c>
    </row>
    <row r="656" spans="1:10" x14ac:dyDescent="0.25">
      <c r="A656" s="6" t="s">
        <v>2774</v>
      </c>
      <c r="B656" s="5" t="s">
        <v>157</v>
      </c>
      <c r="C656" s="5" t="s">
        <v>92</v>
      </c>
      <c r="D656" s="7">
        <v>1200000</v>
      </c>
      <c r="E656" s="122">
        <f>VLOOKUP($D656,Zusammenführung!$S$7:$AD$118,4,0)</f>
        <v>1500000</v>
      </c>
      <c r="F656" s="123">
        <f>VLOOKUP($D656,Zusammenführung!$S$7:$AD$118,7,0)</f>
        <v>1000000</v>
      </c>
      <c r="G656" s="123">
        <f>VLOOKUP($D656,Zusammenführung!$S$7:$AD$118,10,0)</f>
        <v>1219047.6190476189</v>
      </c>
      <c r="H656" s="285">
        <f ca="1">VLOOKUP(E656,Zusammenführung!V$7:X$118,3,0)</f>
        <v>7</v>
      </c>
      <c r="I656" s="162">
        <f ca="1">VLOOKUP(F656,Zusammenführung!$Y$7:$AA$118,3,0)</f>
        <v>10</v>
      </c>
      <c r="J656" s="286">
        <f ca="1">VLOOKUP(G656,Zusammenführung!$AB$7:$AD$118,3,0)</f>
        <v>45</v>
      </c>
    </row>
    <row r="657" spans="1:10" x14ac:dyDescent="0.25">
      <c r="A657" s="6" t="s">
        <v>2775</v>
      </c>
      <c r="B657" s="5" t="s">
        <v>154</v>
      </c>
      <c r="C657" s="5" t="s">
        <v>92</v>
      </c>
      <c r="D657" s="7">
        <v>1200000</v>
      </c>
      <c r="E657" s="122">
        <f>VLOOKUP($D657,Zusammenführung!$S$7:$AD$118,4,0)</f>
        <v>1500000</v>
      </c>
      <c r="F657" s="123">
        <f>VLOOKUP($D657,Zusammenführung!$S$7:$AD$118,7,0)</f>
        <v>1000000</v>
      </c>
      <c r="G657" s="123">
        <f>VLOOKUP($D657,Zusammenführung!$S$7:$AD$118,10,0)</f>
        <v>1219047.6190476189</v>
      </c>
      <c r="H657" s="285">
        <f ca="1">VLOOKUP(E657,Zusammenführung!V$7:X$118,3,0)</f>
        <v>7</v>
      </c>
      <c r="I657" s="162">
        <f ca="1">VLOOKUP(F657,Zusammenführung!$Y$7:$AA$118,3,0)</f>
        <v>10</v>
      </c>
      <c r="J657" s="286">
        <f ca="1">VLOOKUP(G657,Zusammenführung!$AB$7:$AD$118,3,0)</f>
        <v>45</v>
      </c>
    </row>
    <row r="658" spans="1:10" x14ac:dyDescent="0.25">
      <c r="A658" s="6" t="s">
        <v>2776</v>
      </c>
      <c r="B658" s="5" t="s">
        <v>156</v>
      </c>
      <c r="C658" s="5" t="s">
        <v>92</v>
      </c>
      <c r="D658" s="7">
        <v>1200000</v>
      </c>
      <c r="E658" s="122">
        <f>VLOOKUP($D658,Zusammenführung!$S$7:$AD$118,4,0)</f>
        <v>1500000</v>
      </c>
      <c r="F658" s="123">
        <f>VLOOKUP($D658,Zusammenführung!$S$7:$AD$118,7,0)</f>
        <v>1000000</v>
      </c>
      <c r="G658" s="123">
        <f>VLOOKUP($D658,Zusammenführung!$S$7:$AD$118,10,0)</f>
        <v>1219047.6190476189</v>
      </c>
      <c r="H658" s="285">
        <f ca="1">VLOOKUP(E658,Zusammenführung!V$7:X$118,3,0)</f>
        <v>7</v>
      </c>
      <c r="I658" s="162">
        <f ca="1">VLOOKUP(F658,Zusammenführung!$Y$7:$AA$118,3,0)</f>
        <v>10</v>
      </c>
      <c r="J658" s="286">
        <f ca="1">VLOOKUP(G658,Zusammenführung!$AB$7:$AD$118,3,0)</f>
        <v>45</v>
      </c>
    </row>
    <row r="659" spans="1:10" x14ac:dyDescent="0.25">
      <c r="A659" s="6" t="s">
        <v>2777</v>
      </c>
      <c r="B659" s="5" t="s">
        <v>155</v>
      </c>
      <c r="C659" s="5" t="s">
        <v>92</v>
      </c>
      <c r="D659" s="7">
        <v>1200000</v>
      </c>
      <c r="E659" s="122">
        <f>VLOOKUP($D659,Zusammenführung!$S$7:$AD$118,4,0)</f>
        <v>1500000</v>
      </c>
      <c r="F659" s="123">
        <f>VLOOKUP($D659,Zusammenführung!$S$7:$AD$118,7,0)</f>
        <v>1000000</v>
      </c>
      <c r="G659" s="123">
        <f>VLOOKUP($D659,Zusammenführung!$S$7:$AD$118,10,0)</f>
        <v>1219047.6190476189</v>
      </c>
      <c r="H659" s="285">
        <f ca="1">VLOOKUP(E659,Zusammenführung!V$7:X$118,3,0)</f>
        <v>7</v>
      </c>
      <c r="I659" s="162">
        <f ca="1">VLOOKUP(F659,Zusammenführung!$Y$7:$AA$118,3,0)</f>
        <v>10</v>
      </c>
      <c r="J659" s="286">
        <f ca="1">VLOOKUP(G659,Zusammenführung!$AB$7:$AD$118,3,0)</f>
        <v>45</v>
      </c>
    </row>
    <row r="660" spans="1:10" x14ac:dyDescent="0.25">
      <c r="A660" s="6" t="s">
        <v>2778</v>
      </c>
      <c r="B660" s="5" t="s">
        <v>158</v>
      </c>
      <c r="C660" s="5" t="s">
        <v>92</v>
      </c>
      <c r="D660" s="7">
        <v>1100000</v>
      </c>
      <c r="E660" s="122">
        <f>VLOOKUP($D660,Zusammenführung!$S$7:$AD$118,4,0)</f>
        <v>800000</v>
      </c>
      <c r="F660" s="123">
        <f>VLOOKUP($D660,Zusammenführung!$S$7:$AD$118,7,0)</f>
        <v>1000000</v>
      </c>
      <c r="G660" s="123">
        <f>VLOOKUP($D660,Zusammenführung!$S$7:$AD$118,10,0)</f>
        <v>1076190.4761904762</v>
      </c>
      <c r="H660" s="285">
        <f ca="1">VLOOKUP(E660,Zusammenführung!V$7:X$118,3,0)</f>
        <v>6</v>
      </c>
      <c r="I660" s="162">
        <f ca="1">VLOOKUP(F660,Zusammenführung!$Y$7:$AA$118,3,0)</f>
        <v>10</v>
      </c>
      <c r="J660" s="286">
        <f ca="1">VLOOKUP(G660,Zusammenführung!$AB$7:$AD$118,3,0)</f>
        <v>44</v>
      </c>
    </row>
    <row r="661" spans="1:10" x14ac:dyDescent="0.25">
      <c r="A661" s="6" t="s">
        <v>2779</v>
      </c>
      <c r="B661" s="5" t="s">
        <v>161</v>
      </c>
      <c r="C661" s="5" t="s">
        <v>92</v>
      </c>
      <c r="D661" s="7">
        <v>1000000</v>
      </c>
      <c r="E661" s="122">
        <f>VLOOKUP($D661,Zusammenführung!$S$7:$AD$118,4,0)</f>
        <v>800000</v>
      </c>
      <c r="F661" s="123">
        <f>VLOOKUP($D661,Zusammenführung!$S$7:$AD$118,7,0)</f>
        <v>1000000</v>
      </c>
      <c r="G661" s="123">
        <f>VLOOKUP($D661,Zusammenführung!$S$7:$AD$118,10,0)</f>
        <v>936507.93650793657</v>
      </c>
      <c r="H661" s="285">
        <f ca="1">VLOOKUP(E661,Zusammenführung!V$7:X$118,3,0)</f>
        <v>6</v>
      </c>
      <c r="I661" s="162">
        <f ca="1">VLOOKUP(F661,Zusammenführung!$Y$7:$AA$118,3,0)</f>
        <v>10</v>
      </c>
      <c r="J661" s="286">
        <f ca="1">VLOOKUP(G661,Zusammenführung!$AB$7:$AD$118,3,0)</f>
        <v>43</v>
      </c>
    </row>
    <row r="662" spans="1:10" x14ac:dyDescent="0.25">
      <c r="A662" s="6" t="s">
        <v>2780</v>
      </c>
      <c r="B662" s="5" t="s">
        <v>159</v>
      </c>
      <c r="C662" s="5" t="s">
        <v>92</v>
      </c>
      <c r="D662" s="7">
        <v>1000000</v>
      </c>
      <c r="E662" s="122">
        <f>VLOOKUP($D662,Zusammenführung!$S$7:$AD$118,4,0)</f>
        <v>800000</v>
      </c>
      <c r="F662" s="123">
        <f>VLOOKUP($D662,Zusammenführung!$S$7:$AD$118,7,0)</f>
        <v>1000000</v>
      </c>
      <c r="G662" s="123">
        <f>VLOOKUP($D662,Zusammenführung!$S$7:$AD$118,10,0)</f>
        <v>936507.93650793657</v>
      </c>
      <c r="H662" s="285">
        <f ca="1">VLOOKUP(E662,Zusammenführung!V$7:X$118,3,0)</f>
        <v>6</v>
      </c>
      <c r="I662" s="162">
        <f ca="1">VLOOKUP(F662,Zusammenführung!$Y$7:$AA$118,3,0)</f>
        <v>10</v>
      </c>
      <c r="J662" s="286">
        <f ca="1">VLOOKUP(G662,Zusammenführung!$AB$7:$AD$118,3,0)</f>
        <v>43</v>
      </c>
    </row>
    <row r="663" spans="1:10" x14ac:dyDescent="0.25">
      <c r="A663" s="6" t="s">
        <v>2781</v>
      </c>
      <c r="B663" s="5" t="s">
        <v>160</v>
      </c>
      <c r="C663" s="5" t="s">
        <v>92</v>
      </c>
      <c r="D663" s="7">
        <v>1000000</v>
      </c>
      <c r="E663" s="122">
        <f>VLOOKUP($D663,Zusammenführung!$S$7:$AD$118,4,0)</f>
        <v>800000</v>
      </c>
      <c r="F663" s="123">
        <f>VLOOKUP($D663,Zusammenführung!$S$7:$AD$118,7,0)</f>
        <v>1000000</v>
      </c>
      <c r="G663" s="123">
        <f>VLOOKUP($D663,Zusammenführung!$S$7:$AD$118,10,0)</f>
        <v>936507.93650793657</v>
      </c>
      <c r="H663" s="285">
        <f ca="1">VLOOKUP(E663,Zusammenführung!V$7:X$118,3,0)</f>
        <v>6</v>
      </c>
      <c r="I663" s="162">
        <f ca="1">VLOOKUP(F663,Zusammenführung!$Y$7:$AA$118,3,0)</f>
        <v>10</v>
      </c>
      <c r="J663" s="286">
        <f ca="1">VLOOKUP(G663,Zusammenführung!$AB$7:$AD$118,3,0)</f>
        <v>43</v>
      </c>
    </row>
    <row r="664" spans="1:10" x14ac:dyDescent="0.25">
      <c r="A664" s="6" t="s">
        <v>2782</v>
      </c>
      <c r="B664" s="5" t="s">
        <v>162</v>
      </c>
      <c r="C664" s="5" t="s">
        <v>92</v>
      </c>
      <c r="D664" s="7">
        <v>950000</v>
      </c>
      <c r="E664" s="122">
        <f>VLOOKUP($D664,Zusammenführung!$S$7:$AD$118,4,0)</f>
        <v>800000</v>
      </c>
      <c r="F664" s="123">
        <f>VLOOKUP($D664,Zusammenführung!$S$7:$AD$118,7,0)</f>
        <v>1000000</v>
      </c>
      <c r="G664" s="123">
        <f>VLOOKUP($D664,Zusammenführung!$S$7:$AD$118,10,0)</f>
        <v>936507.93650793657</v>
      </c>
      <c r="H664" s="285">
        <f ca="1">VLOOKUP(E664,Zusammenführung!V$7:X$118,3,0)</f>
        <v>6</v>
      </c>
      <c r="I664" s="162">
        <f ca="1">VLOOKUP(F664,Zusammenführung!$Y$7:$AA$118,3,0)</f>
        <v>10</v>
      </c>
      <c r="J664" s="286">
        <f ca="1">VLOOKUP(G664,Zusammenführung!$AB$7:$AD$118,3,0)</f>
        <v>43</v>
      </c>
    </row>
    <row r="665" spans="1:10" x14ac:dyDescent="0.25">
      <c r="A665" s="6" t="s">
        <v>2783</v>
      </c>
      <c r="B665" s="5" t="s">
        <v>166</v>
      </c>
      <c r="C665" s="5" t="s">
        <v>92</v>
      </c>
      <c r="D665" s="7">
        <v>900000</v>
      </c>
      <c r="E665" s="122">
        <f>VLOOKUP($D665,Zusammenführung!$S$7:$AD$118,4,0)</f>
        <v>800000</v>
      </c>
      <c r="F665" s="123">
        <f>VLOOKUP($D665,Zusammenführung!$S$7:$AD$118,7,0)</f>
        <v>800000</v>
      </c>
      <c r="G665" s="123">
        <f>VLOOKUP($D665,Zusammenführung!$S$7:$AD$118,10,0)</f>
        <v>936507.93650793657</v>
      </c>
      <c r="H665" s="285">
        <f ca="1">VLOOKUP(E665,Zusammenführung!V$7:X$118,3,0)</f>
        <v>6</v>
      </c>
      <c r="I665" s="162">
        <f ca="1">VLOOKUP(F665,Zusammenführung!$Y$7:$AA$118,3,0)</f>
        <v>9</v>
      </c>
      <c r="J665" s="286">
        <f ca="1">VLOOKUP(G665,Zusammenführung!$AB$7:$AD$118,3,0)</f>
        <v>43</v>
      </c>
    </row>
    <row r="666" spans="1:10" x14ac:dyDescent="0.25">
      <c r="A666" s="6" t="s">
        <v>2784</v>
      </c>
      <c r="B666" s="5" t="s">
        <v>163</v>
      </c>
      <c r="C666" s="5" t="s">
        <v>92</v>
      </c>
      <c r="D666" s="7">
        <v>900000</v>
      </c>
      <c r="E666" s="122">
        <f>VLOOKUP($D666,Zusammenführung!$S$7:$AD$118,4,0)</f>
        <v>800000</v>
      </c>
      <c r="F666" s="123">
        <f>VLOOKUP($D666,Zusammenführung!$S$7:$AD$118,7,0)</f>
        <v>800000</v>
      </c>
      <c r="G666" s="123">
        <f>VLOOKUP($D666,Zusammenführung!$S$7:$AD$118,10,0)</f>
        <v>936507.93650793657</v>
      </c>
      <c r="H666" s="285">
        <f ca="1">VLOOKUP(E666,Zusammenführung!V$7:X$118,3,0)</f>
        <v>6</v>
      </c>
      <c r="I666" s="162">
        <f ca="1">VLOOKUP(F666,Zusammenführung!$Y$7:$AA$118,3,0)</f>
        <v>9</v>
      </c>
      <c r="J666" s="286">
        <f ca="1">VLOOKUP(G666,Zusammenführung!$AB$7:$AD$118,3,0)</f>
        <v>43</v>
      </c>
    </row>
    <row r="667" spans="1:10" x14ac:dyDescent="0.25">
      <c r="A667" s="6" t="s">
        <v>2785</v>
      </c>
      <c r="B667" s="5" t="s">
        <v>165</v>
      </c>
      <c r="C667" s="5" t="s">
        <v>92</v>
      </c>
      <c r="D667" s="7">
        <v>900000</v>
      </c>
      <c r="E667" s="122">
        <f>VLOOKUP($D667,Zusammenführung!$S$7:$AD$118,4,0)</f>
        <v>800000</v>
      </c>
      <c r="F667" s="123">
        <f>VLOOKUP($D667,Zusammenführung!$S$7:$AD$118,7,0)</f>
        <v>800000</v>
      </c>
      <c r="G667" s="123">
        <f>VLOOKUP($D667,Zusammenführung!$S$7:$AD$118,10,0)</f>
        <v>936507.93650793657</v>
      </c>
      <c r="H667" s="285">
        <f ca="1">VLOOKUP(E667,Zusammenführung!V$7:X$118,3,0)</f>
        <v>6</v>
      </c>
      <c r="I667" s="162">
        <f ca="1">VLOOKUP(F667,Zusammenführung!$Y$7:$AA$118,3,0)</f>
        <v>9</v>
      </c>
      <c r="J667" s="286">
        <f ca="1">VLOOKUP(G667,Zusammenführung!$AB$7:$AD$118,3,0)</f>
        <v>43</v>
      </c>
    </row>
    <row r="668" spans="1:10" x14ac:dyDescent="0.25">
      <c r="A668" s="6" t="s">
        <v>2786</v>
      </c>
      <c r="B668" s="5" t="s">
        <v>164</v>
      </c>
      <c r="C668" s="5" t="s">
        <v>92</v>
      </c>
      <c r="D668" s="7">
        <v>900000</v>
      </c>
      <c r="E668" s="122">
        <f>VLOOKUP($D668,Zusammenführung!$S$7:$AD$118,4,0)</f>
        <v>800000</v>
      </c>
      <c r="F668" s="123">
        <f>VLOOKUP($D668,Zusammenführung!$S$7:$AD$118,7,0)</f>
        <v>800000</v>
      </c>
      <c r="G668" s="123">
        <f>VLOOKUP($D668,Zusammenführung!$S$7:$AD$118,10,0)</f>
        <v>936507.93650793657</v>
      </c>
      <c r="H668" s="285">
        <f ca="1">VLOOKUP(E668,Zusammenführung!V$7:X$118,3,0)</f>
        <v>6</v>
      </c>
      <c r="I668" s="162">
        <f ca="1">VLOOKUP(F668,Zusammenführung!$Y$7:$AA$118,3,0)</f>
        <v>9</v>
      </c>
      <c r="J668" s="286">
        <f ca="1">VLOOKUP(G668,Zusammenführung!$AB$7:$AD$118,3,0)</f>
        <v>43</v>
      </c>
    </row>
    <row r="669" spans="1:10" x14ac:dyDescent="0.25">
      <c r="A669" s="6" t="s">
        <v>2787</v>
      </c>
      <c r="B669" s="5" t="s">
        <v>168</v>
      </c>
      <c r="C669" s="5" t="s">
        <v>92</v>
      </c>
      <c r="D669" s="7">
        <v>800000</v>
      </c>
      <c r="E669" s="122">
        <f>VLOOKUP($D669,Zusammenführung!$S$7:$AD$118,4,0)</f>
        <v>800000</v>
      </c>
      <c r="F669" s="123">
        <f>VLOOKUP($D669,Zusammenführung!$S$7:$AD$118,7,0)</f>
        <v>800000</v>
      </c>
      <c r="G669" s="123">
        <f>VLOOKUP($D669,Zusammenführung!$S$7:$AD$118,10,0)</f>
        <v>800000</v>
      </c>
      <c r="H669" s="285">
        <f ca="1">VLOOKUP(E669,Zusammenführung!V$7:X$118,3,0)</f>
        <v>6</v>
      </c>
      <c r="I669" s="162">
        <f ca="1">VLOOKUP(F669,Zusammenführung!$Y$7:$AA$118,3,0)</f>
        <v>9</v>
      </c>
      <c r="J669" s="286">
        <f ca="1">VLOOKUP(G669,Zusammenführung!$AB$7:$AD$118,3,0)</f>
        <v>42</v>
      </c>
    </row>
    <row r="670" spans="1:10" x14ac:dyDescent="0.25">
      <c r="A670" s="6" t="s">
        <v>2788</v>
      </c>
      <c r="B670" s="5" t="s">
        <v>167</v>
      </c>
      <c r="C670" s="5" t="s">
        <v>92</v>
      </c>
      <c r="D670" s="7">
        <v>800000</v>
      </c>
      <c r="E670" s="122">
        <f>VLOOKUP($D670,Zusammenführung!$S$7:$AD$118,4,0)</f>
        <v>800000</v>
      </c>
      <c r="F670" s="123">
        <f>VLOOKUP($D670,Zusammenführung!$S$7:$AD$118,7,0)</f>
        <v>800000</v>
      </c>
      <c r="G670" s="123">
        <f>VLOOKUP($D670,Zusammenführung!$S$7:$AD$118,10,0)</f>
        <v>800000</v>
      </c>
      <c r="H670" s="285">
        <f ca="1">VLOOKUP(E670,Zusammenführung!V$7:X$118,3,0)</f>
        <v>6</v>
      </c>
      <c r="I670" s="162">
        <f ca="1">VLOOKUP(F670,Zusammenführung!$Y$7:$AA$118,3,0)</f>
        <v>9</v>
      </c>
      <c r="J670" s="286">
        <f ca="1">VLOOKUP(G670,Zusammenführung!$AB$7:$AD$118,3,0)</f>
        <v>42</v>
      </c>
    </row>
    <row r="671" spans="1:10" x14ac:dyDescent="0.25">
      <c r="A671" s="6" t="s">
        <v>2789</v>
      </c>
      <c r="B671" s="5" t="s">
        <v>169</v>
      </c>
      <c r="C671" s="5" t="s">
        <v>92</v>
      </c>
      <c r="D671" s="7">
        <v>650000</v>
      </c>
      <c r="E671" s="122">
        <f>VLOOKUP($D671,Zusammenführung!$S$7:$AD$118,4,0)</f>
        <v>500000</v>
      </c>
      <c r="F671" s="123">
        <f>VLOOKUP($D671,Zusammenführung!$S$7:$AD$118,7,0)</f>
        <v>600000</v>
      </c>
      <c r="G671" s="123">
        <f>VLOOKUP($D671,Zusammenführung!$S$7:$AD$118,10,0)</f>
        <v>651509.05432595592</v>
      </c>
      <c r="H671" s="285">
        <f ca="1">VLOOKUP(E671,Zusammenführung!V$7:X$118,3,0)</f>
        <v>5</v>
      </c>
      <c r="I671" s="162">
        <f ca="1">VLOOKUP(F671,Zusammenführung!$Y$7:$AA$118,3,0)</f>
        <v>8</v>
      </c>
      <c r="J671" s="286">
        <f ca="1">VLOOKUP(G671,Zusammenführung!$AB$7:$AD$118,3,0)</f>
        <v>39</v>
      </c>
    </row>
    <row r="672" spans="1:10" x14ac:dyDescent="0.25">
      <c r="A672" s="6" t="s">
        <v>2790</v>
      </c>
      <c r="B672" s="5" t="s">
        <v>170</v>
      </c>
      <c r="C672" s="5" t="s">
        <v>92</v>
      </c>
      <c r="D672" s="7">
        <v>600000</v>
      </c>
      <c r="E672" s="122">
        <f>VLOOKUP($D672,Zusammenführung!$S$7:$AD$118,4,0)</f>
        <v>500000</v>
      </c>
      <c r="F672" s="123">
        <f>VLOOKUP($D672,Zusammenführung!$S$7:$AD$118,7,0)</f>
        <v>600000</v>
      </c>
      <c r="G672" s="123">
        <f>VLOOKUP($D672,Zusammenführung!$S$7:$AD$118,10,0)</f>
        <v>604426.55935613695</v>
      </c>
      <c r="H672" s="285">
        <f ca="1">VLOOKUP(E672,Zusammenführung!V$7:X$118,3,0)</f>
        <v>5</v>
      </c>
      <c r="I672" s="162">
        <f ca="1">VLOOKUP(F672,Zusammenführung!$Y$7:$AA$118,3,0)</f>
        <v>8</v>
      </c>
      <c r="J672" s="286">
        <f ca="1">VLOOKUP(G672,Zusammenführung!$AB$7:$AD$118,3,0)</f>
        <v>38</v>
      </c>
    </row>
    <row r="673" spans="1:10" x14ac:dyDescent="0.25">
      <c r="A673" s="6" t="s">
        <v>2791</v>
      </c>
      <c r="B673" s="5" t="s">
        <v>171</v>
      </c>
      <c r="C673" s="5" t="s">
        <v>92</v>
      </c>
      <c r="D673" s="7">
        <v>600000</v>
      </c>
      <c r="E673" s="122">
        <f>VLOOKUP($D673,Zusammenführung!$S$7:$AD$118,4,0)</f>
        <v>500000</v>
      </c>
      <c r="F673" s="123">
        <f>VLOOKUP($D673,Zusammenführung!$S$7:$AD$118,7,0)</f>
        <v>600000</v>
      </c>
      <c r="G673" s="123">
        <f>VLOOKUP($D673,Zusammenführung!$S$7:$AD$118,10,0)</f>
        <v>604426.55935613695</v>
      </c>
      <c r="H673" s="285">
        <f ca="1">VLOOKUP(E673,Zusammenführung!V$7:X$118,3,0)</f>
        <v>5</v>
      </c>
      <c r="I673" s="162">
        <f ca="1">VLOOKUP(F673,Zusammenführung!$Y$7:$AA$118,3,0)</f>
        <v>8</v>
      </c>
      <c r="J673" s="286">
        <f ca="1">VLOOKUP(G673,Zusammenführung!$AB$7:$AD$118,3,0)</f>
        <v>38</v>
      </c>
    </row>
    <row r="674" spans="1:10" x14ac:dyDescent="0.25">
      <c r="A674" s="6" t="s">
        <v>2792</v>
      </c>
      <c r="B674" s="5" t="s">
        <v>172</v>
      </c>
      <c r="C674" s="5" t="s">
        <v>92</v>
      </c>
      <c r="D674" s="7">
        <v>500000</v>
      </c>
      <c r="E674" s="122">
        <f>VLOOKUP($D674,Zusammenführung!$S$7:$AD$118,4,0)</f>
        <v>500000</v>
      </c>
      <c r="F674" s="123">
        <f>VLOOKUP($D674,Zusammenführung!$S$7:$AD$118,7,0)</f>
        <v>400000</v>
      </c>
      <c r="G674" s="123">
        <f>VLOOKUP($D674,Zusammenführung!$S$7:$AD$118,10,0)</f>
        <v>513883.29979879287</v>
      </c>
      <c r="H674" s="285">
        <f ca="1">VLOOKUP(E674,Zusammenführung!V$7:X$118,3,0)</f>
        <v>5</v>
      </c>
      <c r="I674" s="162">
        <f ca="1">VLOOKUP(F674,Zusammenführung!$Y$7:$AA$118,3,0)</f>
        <v>7</v>
      </c>
      <c r="J674" s="286">
        <f ca="1">VLOOKUP(G674,Zusammenführung!$AB$7:$AD$118,3,0)</f>
        <v>36</v>
      </c>
    </row>
    <row r="675" spans="1:10" x14ac:dyDescent="0.25">
      <c r="A675" s="6" t="s">
        <v>2793</v>
      </c>
      <c r="B675" s="5" t="s">
        <v>173</v>
      </c>
      <c r="C675" s="5" t="s">
        <v>92</v>
      </c>
      <c r="D675" s="7">
        <v>500000</v>
      </c>
      <c r="E675" s="122">
        <f>VLOOKUP($D675,Zusammenführung!$S$7:$AD$118,4,0)</f>
        <v>500000</v>
      </c>
      <c r="F675" s="123">
        <f>VLOOKUP($D675,Zusammenführung!$S$7:$AD$118,7,0)</f>
        <v>400000</v>
      </c>
      <c r="G675" s="123">
        <f>VLOOKUP($D675,Zusammenführung!$S$7:$AD$118,10,0)</f>
        <v>513883.29979879287</v>
      </c>
      <c r="H675" s="285">
        <f ca="1">VLOOKUP(E675,Zusammenführung!V$7:X$118,3,0)</f>
        <v>5</v>
      </c>
      <c r="I675" s="162">
        <f ca="1">VLOOKUP(F675,Zusammenführung!$Y$7:$AA$118,3,0)</f>
        <v>7</v>
      </c>
      <c r="J675" s="286">
        <f ca="1">VLOOKUP(G675,Zusammenführung!$AB$7:$AD$118,3,0)</f>
        <v>36</v>
      </c>
    </row>
    <row r="676" spans="1:10" x14ac:dyDescent="0.25">
      <c r="A676" s="6" t="s">
        <v>2794</v>
      </c>
      <c r="B676" s="5" t="s">
        <v>174</v>
      </c>
      <c r="C676" s="5" t="s">
        <v>92</v>
      </c>
      <c r="D676" s="7">
        <v>400000</v>
      </c>
      <c r="E676" s="122">
        <f>VLOOKUP($D676,Zusammenführung!$S$7:$AD$118,4,0)</f>
        <v>500000</v>
      </c>
      <c r="F676" s="123">
        <f>VLOOKUP($D676,Zusammenführung!$S$7:$AD$118,7,0)</f>
        <v>400000</v>
      </c>
      <c r="G676" s="123">
        <f>VLOOKUP($D676,Zusammenführung!$S$7:$AD$118,10,0)</f>
        <v>387122.73641851114</v>
      </c>
      <c r="H676" s="285">
        <f ca="1">VLOOKUP(E676,Zusammenführung!V$7:X$118,3,0)</f>
        <v>5</v>
      </c>
      <c r="I676" s="162">
        <f ca="1">VLOOKUP(F676,Zusammenführung!$Y$7:$AA$118,3,0)</f>
        <v>7</v>
      </c>
      <c r="J676" s="286">
        <f ca="1">VLOOKUP(G676,Zusammenführung!$AB$7:$AD$118,3,0)</f>
        <v>33</v>
      </c>
    </row>
    <row r="677" spans="1:10" x14ac:dyDescent="0.25">
      <c r="A677" s="6" t="s">
        <v>2795</v>
      </c>
      <c r="B677" s="5" t="s">
        <v>176</v>
      </c>
      <c r="C677" s="5" t="s">
        <v>92</v>
      </c>
      <c r="D677" s="7">
        <v>400000</v>
      </c>
      <c r="E677" s="122">
        <f>VLOOKUP($D677,Zusammenführung!$S$7:$AD$118,4,0)</f>
        <v>500000</v>
      </c>
      <c r="F677" s="123">
        <f>VLOOKUP($D677,Zusammenführung!$S$7:$AD$118,7,0)</f>
        <v>400000</v>
      </c>
      <c r="G677" s="123">
        <f>VLOOKUP($D677,Zusammenführung!$S$7:$AD$118,10,0)</f>
        <v>387122.73641851114</v>
      </c>
      <c r="H677" s="285">
        <f ca="1">VLOOKUP(E677,Zusammenführung!V$7:X$118,3,0)</f>
        <v>5</v>
      </c>
      <c r="I677" s="162">
        <f ca="1">VLOOKUP(F677,Zusammenführung!$Y$7:$AA$118,3,0)</f>
        <v>7</v>
      </c>
      <c r="J677" s="286">
        <f ca="1">VLOOKUP(G677,Zusammenführung!$AB$7:$AD$118,3,0)</f>
        <v>33</v>
      </c>
    </row>
    <row r="678" spans="1:10" x14ac:dyDescent="0.25">
      <c r="A678" s="6" t="s">
        <v>2796</v>
      </c>
      <c r="B678" s="5" t="s">
        <v>175</v>
      </c>
      <c r="C678" s="5" t="s">
        <v>92</v>
      </c>
      <c r="D678" s="7">
        <v>400000</v>
      </c>
      <c r="E678" s="122">
        <f>VLOOKUP($D678,Zusammenführung!$S$7:$AD$118,4,0)</f>
        <v>500000</v>
      </c>
      <c r="F678" s="123">
        <f>VLOOKUP($D678,Zusammenführung!$S$7:$AD$118,7,0)</f>
        <v>400000</v>
      </c>
      <c r="G678" s="123">
        <f>VLOOKUP($D678,Zusammenführung!$S$7:$AD$118,10,0)</f>
        <v>387122.73641851114</v>
      </c>
      <c r="H678" s="285">
        <f ca="1">VLOOKUP(E678,Zusammenführung!V$7:X$118,3,0)</f>
        <v>5</v>
      </c>
      <c r="I678" s="162">
        <f ca="1">VLOOKUP(F678,Zusammenführung!$Y$7:$AA$118,3,0)</f>
        <v>7</v>
      </c>
      <c r="J678" s="286">
        <f ca="1">VLOOKUP(G678,Zusammenführung!$AB$7:$AD$118,3,0)</f>
        <v>33</v>
      </c>
    </row>
    <row r="679" spans="1:10" x14ac:dyDescent="0.25">
      <c r="A679" s="6" t="s">
        <v>2797</v>
      </c>
      <c r="B679" s="5" t="s">
        <v>177</v>
      </c>
      <c r="C679" s="5" t="s">
        <v>92</v>
      </c>
      <c r="D679" s="7">
        <v>400000</v>
      </c>
      <c r="E679" s="122">
        <f>VLOOKUP($D679,Zusammenführung!$S$7:$AD$118,4,0)</f>
        <v>500000</v>
      </c>
      <c r="F679" s="123">
        <f>VLOOKUP($D679,Zusammenführung!$S$7:$AD$118,7,0)</f>
        <v>400000</v>
      </c>
      <c r="G679" s="123">
        <f>VLOOKUP($D679,Zusammenführung!$S$7:$AD$118,10,0)</f>
        <v>387122.73641851114</v>
      </c>
      <c r="H679" s="285">
        <f ca="1">VLOOKUP(E679,Zusammenführung!V$7:X$118,3,0)</f>
        <v>5</v>
      </c>
      <c r="I679" s="162">
        <f ca="1">VLOOKUP(F679,Zusammenführung!$Y$7:$AA$118,3,0)</f>
        <v>7</v>
      </c>
      <c r="J679" s="286">
        <f ca="1">VLOOKUP(G679,Zusammenführung!$AB$7:$AD$118,3,0)</f>
        <v>33</v>
      </c>
    </row>
    <row r="680" spans="1:10" x14ac:dyDescent="0.25">
      <c r="A680" s="6" t="s">
        <v>2798</v>
      </c>
      <c r="B680" s="5" t="s">
        <v>181</v>
      </c>
      <c r="C680" s="5" t="s">
        <v>92</v>
      </c>
      <c r="D680" s="7">
        <v>300000</v>
      </c>
      <c r="E680" s="122">
        <f>VLOOKUP($D680,Zusammenführung!$S$7:$AD$118,4,0)</f>
        <v>200000</v>
      </c>
      <c r="F680" s="123">
        <f>VLOOKUP($D680,Zusammenführung!$S$7:$AD$118,7,0)</f>
        <v>300000</v>
      </c>
      <c r="G680" s="123">
        <f>VLOOKUP($D680,Zusammenführung!$S$7:$AD$118,10,0)</f>
        <v>308651.9114688129</v>
      </c>
      <c r="H680" s="285">
        <f ca="1">VLOOKUP(E680,Zusammenführung!V$7:X$118,3,0)</f>
        <v>4</v>
      </c>
      <c r="I680" s="162">
        <f ca="1">VLOOKUP(F680,Zusammenführung!$Y$7:$AA$118,3,0)</f>
        <v>6</v>
      </c>
      <c r="J680" s="286">
        <f ca="1">VLOOKUP(G680,Zusammenführung!$AB$7:$AD$118,3,0)</f>
        <v>31</v>
      </c>
    </row>
    <row r="681" spans="1:10" x14ac:dyDescent="0.25">
      <c r="A681" s="6" t="s">
        <v>2799</v>
      </c>
      <c r="B681" s="5" t="s">
        <v>179</v>
      </c>
      <c r="C681" s="5" t="s">
        <v>92</v>
      </c>
      <c r="D681" s="7">
        <v>300000</v>
      </c>
      <c r="E681" s="122">
        <f>VLOOKUP($D681,Zusammenführung!$S$7:$AD$118,4,0)</f>
        <v>200000</v>
      </c>
      <c r="F681" s="123">
        <f>VLOOKUP($D681,Zusammenführung!$S$7:$AD$118,7,0)</f>
        <v>300000</v>
      </c>
      <c r="G681" s="123">
        <f>VLOOKUP($D681,Zusammenführung!$S$7:$AD$118,10,0)</f>
        <v>308651.9114688129</v>
      </c>
      <c r="H681" s="285">
        <f ca="1">VLOOKUP(E681,Zusammenführung!V$7:X$118,3,0)</f>
        <v>4</v>
      </c>
      <c r="I681" s="162">
        <f ca="1">VLOOKUP(F681,Zusammenführung!$Y$7:$AA$118,3,0)</f>
        <v>6</v>
      </c>
      <c r="J681" s="286">
        <f ca="1">VLOOKUP(G681,Zusammenführung!$AB$7:$AD$118,3,0)</f>
        <v>31</v>
      </c>
    </row>
    <row r="682" spans="1:10" x14ac:dyDescent="0.25">
      <c r="A682" s="6" t="s">
        <v>2800</v>
      </c>
      <c r="B682" s="5" t="s">
        <v>183</v>
      </c>
      <c r="C682" s="5" t="s">
        <v>92</v>
      </c>
      <c r="D682" s="7">
        <v>300000</v>
      </c>
      <c r="E682" s="122">
        <f>VLOOKUP($D682,Zusammenführung!$S$7:$AD$118,4,0)</f>
        <v>200000</v>
      </c>
      <c r="F682" s="123">
        <f>VLOOKUP($D682,Zusammenführung!$S$7:$AD$118,7,0)</f>
        <v>300000</v>
      </c>
      <c r="G682" s="123">
        <f>VLOOKUP($D682,Zusammenführung!$S$7:$AD$118,10,0)</f>
        <v>308651.9114688129</v>
      </c>
      <c r="H682" s="285">
        <f ca="1">VLOOKUP(E682,Zusammenführung!V$7:X$118,3,0)</f>
        <v>4</v>
      </c>
      <c r="I682" s="162">
        <f ca="1">VLOOKUP(F682,Zusammenführung!$Y$7:$AA$118,3,0)</f>
        <v>6</v>
      </c>
      <c r="J682" s="286">
        <f ca="1">VLOOKUP(G682,Zusammenführung!$AB$7:$AD$118,3,0)</f>
        <v>31</v>
      </c>
    </row>
    <row r="683" spans="1:10" x14ac:dyDescent="0.25">
      <c r="A683" s="6" t="s">
        <v>2801</v>
      </c>
      <c r="B683" s="5" t="s">
        <v>178</v>
      </c>
      <c r="C683" s="5" t="s">
        <v>92</v>
      </c>
      <c r="D683" s="7">
        <v>300000</v>
      </c>
      <c r="E683" s="122">
        <f>VLOOKUP($D683,Zusammenführung!$S$7:$AD$118,4,0)</f>
        <v>200000</v>
      </c>
      <c r="F683" s="123">
        <f>VLOOKUP($D683,Zusammenführung!$S$7:$AD$118,7,0)</f>
        <v>300000</v>
      </c>
      <c r="G683" s="123">
        <f>VLOOKUP($D683,Zusammenführung!$S$7:$AD$118,10,0)</f>
        <v>308651.9114688129</v>
      </c>
      <c r="H683" s="285">
        <f ca="1">VLOOKUP(E683,Zusammenführung!V$7:X$118,3,0)</f>
        <v>4</v>
      </c>
      <c r="I683" s="162">
        <f ca="1">VLOOKUP(F683,Zusammenführung!$Y$7:$AA$118,3,0)</f>
        <v>6</v>
      </c>
      <c r="J683" s="286">
        <f ca="1">VLOOKUP(G683,Zusammenführung!$AB$7:$AD$118,3,0)</f>
        <v>31</v>
      </c>
    </row>
    <row r="684" spans="1:10" x14ac:dyDescent="0.25">
      <c r="A684" s="6" t="s">
        <v>2802</v>
      </c>
      <c r="B684" s="5" t="s">
        <v>182</v>
      </c>
      <c r="C684" s="5" t="s">
        <v>92</v>
      </c>
      <c r="D684" s="7">
        <v>300000</v>
      </c>
      <c r="E684" s="122">
        <f>VLOOKUP($D684,Zusammenführung!$S$7:$AD$118,4,0)</f>
        <v>200000</v>
      </c>
      <c r="F684" s="123">
        <f>VLOOKUP($D684,Zusammenführung!$S$7:$AD$118,7,0)</f>
        <v>300000</v>
      </c>
      <c r="G684" s="123">
        <f>VLOOKUP($D684,Zusammenführung!$S$7:$AD$118,10,0)</f>
        <v>308651.9114688129</v>
      </c>
      <c r="H684" s="285">
        <f ca="1">VLOOKUP(E684,Zusammenführung!V$7:X$118,3,0)</f>
        <v>4</v>
      </c>
      <c r="I684" s="162">
        <f ca="1">VLOOKUP(F684,Zusammenführung!$Y$7:$AA$118,3,0)</f>
        <v>6</v>
      </c>
      <c r="J684" s="286">
        <f ca="1">VLOOKUP(G684,Zusammenführung!$AB$7:$AD$118,3,0)</f>
        <v>31</v>
      </c>
    </row>
    <row r="685" spans="1:10" x14ac:dyDescent="0.25">
      <c r="A685" s="6" t="s">
        <v>2803</v>
      </c>
      <c r="B685" s="5" t="s">
        <v>180</v>
      </c>
      <c r="C685" s="5" t="s">
        <v>92</v>
      </c>
      <c r="D685" s="7">
        <v>300000</v>
      </c>
      <c r="E685" s="122">
        <f>VLOOKUP($D685,Zusammenführung!$S$7:$AD$118,4,0)</f>
        <v>200000</v>
      </c>
      <c r="F685" s="123">
        <f>VLOOKUP($D685,Zusammenführung!$S$7:$AD$118,7,0)</f>
        <v>300000</v>
      </c>
      <c r="G685" s="123">
        <f>VLOOKUP($D685,Zusammenführung!$S$7:$AD$118,10,0)</f>
        <v>308651.9114688129</v>
      </c>
      <c r="H685" s="285">
        <f ca="1">VLOOKUP(E685,Zusammenführung!V$7:X$118,3,0)</f>
        <v>4</v>
      </c>
      <c r="I685" s="162">
        <f ca="1">VLOOKUP(F685,Zusammenführung!$Y$7:$AA$118,3,0)</f>
        <v>6</v>
      </c>
      <c r="J685" s="286">
        <f ca="1">VLOOKUP(G685,Zusammenführung!$AB$7:$AD$118,3,0)</f>
        <v>31</v>
      </c>
    </row>
    <row r="686" spans="1:10" x14ac:dyDescent="0.25">
      <c r="A686" s="6" t="s">
        <v>2804</v>
      </c>
      <c r="B686" s="5" t="s">
        <v>187</v>
      </c>
      <c r="C686" s="5" t="s">
        <v>92</v>
      </c>
      <c r="D686" s="7">
        <v>250000</v>
      </c>
      <c r="E686" s="122">
        <f>VLOOKUP($D686,Zusammenführung!$S$7:$AD$118,4,0)</f>
        <v>200000</v>
      </c>
      <c r="F686" s="123">
        <f>VLOOKUP($D686,Zusammenführung!$S$7:$AD$118,7,0)</f>
        <v>200000</v>
      </c>
      <c r="G686" s="123">
        <f>VLOOKUP($D686,Zusammenführung!$S$7:$AD$118,10,0)</f>
        <v>235010.06036217304</v>
      </c>
      <c r="H686" s="285">
        <f ca="1">VLOOKUP(E686,Zusammenführung!V$7:X$118,3,0)</f>
        <v>4</v>
      </c>
      <c r="I686" s="162">
        <f ca="1">VLOOKUP(F686,Zusammenführung!$Y$7:$AA$118,3,0)</f>
        <v>5</v>
      </c>
      <c r="J686" s="286">
        <f ca="1">VLOOKUP(G686,Zusammenführung!$AB$7:$AD$118,3,0)</f>
        <v>29</v>
      </c>
    </row>
    <row r="687" spans="1:10" x14ac:dyDescent="0.25">
      <c r="A687" s="6" t="s">
        <v>2805</v>
      </c>
      <c r="B687" s="5" t="s">
        <v>185</v>
      </c>
      <c r="C687" s="5" t="s">
        <v>92</v>
      </c>
      <c r="D687" s="7">
        <v>250000</v>
      </c>
      <c r="E687" s="122">
        <f>VLOOKUP($D687,Zusammenführung!$S$7:$AD$118,4,0)</f>
        <v>200000</v>
      </c>
      <c r="F687" s="123">
        <f>VLOOKUP($D687,Zusammenführung!$S$7:$AD$118,7,0)</f>
        <v>200000</v>
      </c>
      <c r="G687" s="123">
        <f>VLOOKUP($D687,Zusammenführung!$S$7:$AD$118,10,0)</f>
        <v>235010.06036217304</v>
      </c>
      <c r="H687" s="285">
        <f ca="1">VLOOKUP(E687,Zusammenführung!V$7:X$118,3,0)</f>
        <v>4</v>
      </c>
      <c r="I687" s="162">
        <f ca="1">VLOOKUP(F687,Zusammenführung!$Y$7:$AA$118,3,0)</f>
        <v>5</v>
      </c>
      <c r="J687" s="286">
        <f ca="1">VLOOKUP(G687,Zusammenführung!$AB$7:$AD$118,3,0)</f>
        <v>29</v>
      </c>
    </row>
    <row r="688" spans="1:10" x14ac:dyDescent="0.25">
      <c r="A688" s="6" t="s">
        <v>2806</v>
      </c>
      <c r="B688" s="5" t="s">
        <v>186</v>
      </c>
      <c r="C688" s="5" t="s">
        <v>92</v>
      </c>
      <c r="D688" s="7">
        <v>250000</v>
      </c>
      <c r="E688" s="122">
        <f>VLOOKUP($D688,Zusammenführung!$S$7:$AD$118,4,0)</f>
        <v>200000</v>
      </c>
      <c r="F688" s="123">
        <f>VLOOKUP($D688,Zusammenführung!$S$7:$AD$118,7,0)</f>
        <v>200000</v>
      </c>
      <c r="G688" s="123">
        <f>VLOOKUP($D688,Zusammenführung!$S$7:$AD$118,10,0)</f>
        <v>235010.06036217304</v>
      </c>
      <c r="H688" s="285">
        <f ca="1">VLOOKUP(E688,Zusammenführung!V$7:X$118,3,0)</f>
        <v>4</v>
      </c>
      <c r="I688" s="162">
        <f ca="1">VLOOKUP(F688,Zusammenführung!$Y$7:$AA$118,3,0)</f>
        <v>5</v>
      </c>
      <c r="J688" s="286">
        <f ca="1">VLOOKUP(G688,Zusammenführung!$AB$7:$AD$118,3,0)</f>
        <v>29</v>
      </c>
    </row>
    <row r="689" spans="1:10" x14ac:dyDescent="0.25">
      <c r="A689" s="6" t="s">
        <v>2807</v>
      </c>
      <c r="B689" s="5" t="s">
        <v>184</v>
      </c>
      <c r="C689" s="5" t="s">
        <v>92</v>
      </c>
      <c r="D689" s="7">
        <v>250000</v>
      </c>
      <c r="E689" s="122">
        <f>VLOOKUP($D689,Zusammenführung!$S$7:$AD$118,4,0)</f>
        <v>200000</v>
      </c>
      <c r="F689" s="123">
        <f>VLOOKUP($D689,Zusammenführung!$S$7:$AD$118,7,0)</f>
        <v>200000</v>
      </c>
      <c r="G689" s="123">
        <f>VLOOKUP($D689,Zusammenführung!$S$7:$AD$118,10,0)</f>
        <v>235010.06036217304</v>
      </c>
      <c r="H689" s="285">
        <f ca="1">VLOOKUP(E689,Zusammenführung!V$7:X$118,3,0)</f>
        <v>4</v>
      </c>
      <c r="I689" s="162">
        <f ca="1">VLOOKUP(F689,Zusammenführung!$Y$7:$AA$118,3,0)</f>
        <v>5</v>
      </c>
      <c r="J689" s="286">
        <f ca="1">VLOOKUP(G689,Zusammenführung!$AB$7:$AD$118,3,0)</f>
        <v>29</v>
      </c>
    </row>
    <row r="690" spans="1:10" x14ac:dyDescent="0.25">
      <c r="A690" s="6" t="s">
        <v>2808</v>
      </c>
      <c r="B690" s="5" t="s">
        <v>188</v>
      </c>
      <c r="C690" s="5" t="s">
        <v>92</v>
      </c>
      <c r="D690" s="7">
        <v>250000</v>
      </c>
      <c r="E690" s="122">
        <f>VLOOKUP($D690,Zusammenführung!$S$7:$AD$118,4,0)</f>
        <v>200000</v>
      </c>
      <c r="F690" s="123">
        <f>VLOOKUP($D690,Zusammenführung!$S$7:$AD$118,7,0)</f>
        <v>200000</v>
      </c>
      <c r="G690" s="123">
        <f>VLOOKUP($D690,Zusammenführung!$S$7:$AD$118,10,0)</f>
        <v>235010.06036217304</v>
      </c>
      <c r="H690" s="285">
        <f ca="1">VLOOKUP(E690,Zusammenführung!V$7:X$118,3,0)</f>
        <v>4</v>
      </c>
      <c r="I690" s="162">
        <f ca="1">VLOOKUP(F690,Zusammenführung!$Y$7:$AA$118,3,0)</f>
        <v>5</v>
      </c>
      <c r="J690" s="286">
        <f ca="1">VLOOKUP(G690,Zusammenführung!$AB$7:$AD$118,3,0)</f>
        <v>29</v>
      </c>
    </row>
    <row r="691" spans="1:10" x14ac:dyDescent="0.25">
      <c r="A691" s="6" t="s">
        <v>2809</v>
      </c>
      <c r="B691" s="5" t="s">
        <v>190</v>
      </c>
      <c r="C691" s="5" t="s">
        <v>92</v>
      </c>
      <c r="D691" s="7">
        <v>200000</v>
      </c>
      <c r="E691" s="122">
        <f>VLOOKUP($D691,Zusammenführung!$S$7:$AD$118,4,0)</f>
        <v>200000</v>
      </c>
      <c r="F691" s="123">
        <f>VLOOKUP($D691,Zusammenführung!$S$7:$AD$118,7,0)</f>
        <v>200000</v>
      </c>
      <c r="G691" s="123">
        <f>VLOOKUP($D691,Zusammenführung!$S$7:$AD$118,10,0)</f>
        <v>200000</v>
      </c>
      <c r="H691" s="285">
        <f ca="1">VLOOKUP(E691,Zusammenführung!V$7:X$118,3,0)</f>
        <v>4</v>
      </c>
      <c r="I691" s="162">
        <f ca="1">VLOOKUP(F691,Zusammenführung!$Y$7:$AA$118,3,0)</f>
        <v>5</v>
      </c>
      <c r="J691" s="286">
        <f ca="1">VLOOKUP(G691,Zusammenführung!$AB$7:$AD$118,3,0)</f>
        <v>28</v>
      </c>
    </row>
    <row r="692" spans="1:10" x14ac:dyDescent="0.25">
      <c r="A692" s="6" t="s">
        <v>2810</v>
      </c>
      <c r="B692" s="5" t="s">
        <v>189</v>
      </c>
      <c r="C692" s="5" t="s">
        <v>92</v>
      </c>
      <c r="D692" s="7">
        <v>200000</v>
      </c>
      <c r="E692" s="122">
        <f>VLOOKUP($D692,Zusammenführung!$S$7:$AD$118,4,0)</f>
        <v>200000</v>
      </c>
      <c r="F692" s="123">
        <f>VLOOKUP($D692,Zusammenführung!$S$7:$AD$118,7,0)</f>
        <v>200000</v>
      </c>
      <c r="G692" s="123">
        <f>VLOOKUP($D692,Zusammenführung!$S$7:$AD$118,10,0)</f>
        <v>200000</v>
      </c>
      <c r="H692" s="285">
        <f ca="1">VLOOKUP(E692,Zusammenführung!V$7:X$118,3,0)</f>
        <v>4</v>
      </c>
      <c r="I692" s="162">
        <f ca="1">VLOOKUP(F692,Zusammenführung!$Y$7:$AA$118,3,0)</f>
        <v>5</v>
      </c>
      <c r="J692" s="286">
        <f ca="1">VLOOKUP(G692,Zusammenführung!$AB$7:$AD$118,3,0)</f>
        <v>28</v>
      </c>
    </row>
    <row r="693" spans="1:10" x14ac:dyDescent="0.25">
      <c r="A693" s="6" t="s">
        <v>2811</v>
      </c>
      <c r="B693" s="5" t="s">
        <v>191</v>
      </c>
      <c r="C693" s="5" t="s">
        <v>92</v>
      </c>
      <c r="D693" s="7">
        <v>200000</v>
      </c>
      <c r="E693" s="122">
        <f>VLOOKUP($D693,Zusammenführung!$S$7:$AD$118,4,0)</f>
        <v>200000</v>
      </c>
      <c r="F693" s="123">
        <f>VLOOKUP($D693,Zusammenführung!$S$7:$AD$118,7,0)</f>
        <v>200000</v>
      </c>
      <c r="G693" s="123">
        <f>VLOOKUP($D693,Zusammenführung!$S$7:$AD$118,10,0)</f>
        <v>200000</v>
      </c>
      <c r="H693" s="285">
        <f ca="1">VLOOKUP(E693,Zusammenführung!V$7:X$118,3,0)</f>
        <v>4</v>
      </c>
      <c r="I693" s="162">
        <f ca="1">VLOOKUP(F693,Zusammenführung!$Y$7:$AA$118,3,0)</f>
        <v>5</v>
      </c>
      <c r="J693" s="286">
        <f ca="1">VLOOKUP(G693,Zusammenführung!$AB$7:$AD$118,3,0)</f>
        <v>28</v>
      </c>
    </row>
    <row r="694" spans="1:10" x14ac:dyDescent="0.25">
      <c r="A694" s="6" t="s">
        <v>2812</v>
      </c>
      <c r="B694" s="5" t="s">
        <v>192</v>
      </c>
      <c r="C694" s="5" t="s">
        <v>92</v>
      </c>
      <c r="D694" s="7">
        <v>150000</v>
      </c>
      <c r="E694" s="122">
        <f>VLOOKUP($D694,Zusammenführung!$S$7:$AD$118,4,0)</f>
        <v>100000</v>
      </c>
      <c r="F694" s="123">
        <f>VLOOKUP($D694,Zusammenführung!$S$7:$AD$118,7,0)</f>
        <v>150000</v>
      </c>
      <c r="G694" s="123">
        <f>VLOOKUP($D694,Zusammenführung!$S$7:$AD$118,10,0)</f>
        <v>147176.07973421927</v>
      </c>
      <c r="H694" s="285">
        <f ca="1">VLOOKUP(E694,Zusammenführung!V$7:X$118,3,0)</f>
        <v>3</v>
      </c>
      <c r="I694" s="162">
        <f ca="1">VLOOKUP(F694,Zusammenführung!$Y$7:$AA$118,3,0)</f>
        <v>4</v>
      </c>
      <c r="J694" s="286">
        <f ca="1">VLOOKUP(G694,Zusammenführung!$AB$7:$AD$118,3,0)</f>
        <v>24</v>
      </c>
    </row>
    <row r="695" spans="1:10" x14ac:dyDescent="0.25">
      <c r="A695" s="6" t="s">
        <v>2813</v>
      </c>
      <c r="B695" s="5" t="s">
        <v>193</v>
      </c>
      <c r="C695" s="5" t="s">
        <v>92</v>
      </c>
      <c r="D695" s="7">
        <v>150000</v>
      </c>
      <c r="E695" s="122">
        <f>VLOOKUP($D695,Zusammenführung!$S$7:$AD$118,4,0)</f>
        <v>100000</v>
      </c>
      <c r="F695" s="123">
        <f>VLOOKUP($D695,Zusammenführung!$S$7:$AD$118,7,0)</f>
        <v>150000</v>
      </c>
      <c r="G695" s="123">
        <f>VLOOKUP($D695,Zusammenführung!$S$7:$AD$118,10,0)</f>
        <v>147176.07973421927</v>
      </c>
      <c r="H695" s="285">
        <f ca="1">VLOOKUP(E695,Zusammenführung!V$7:X$118,3,0)</f>
        <v>3</v>
      </c>
      <c r="I695" s="162">
        <f ca="1">VLOOKUP(F695,Zusammenführung!$Y$7:$AA$118,3,0)</f>
        <v>4</v>
      </c>
      <c r="J695" s="286">
        <f ca="1">VLOOKUP(G695,Zusammenführung!$AB$7:$AD$118,3,0)</f>
        <v>24</v>
      </c>
    </row>
    <row r="696" spans="1:10" x14ac:dyDescent="0.25">
      <c r="A696" s="6" t="s">
        <v>2814</v>
      </c>
      <c r="B696" s="5" t="s">
        <v>194</v>
      </c>
      <c r="C696" s="5" t="s">
        <v>92</v>
      </c>
      <c r="D696" s="7">
        <v>100000</v>
      </c>
      <c r="E696" s="122">
        <f>VLOOKUP($D696,Zusammenführung!$S$7:$AD$118,4,0)</f>
        <v>100000</v>
      </c>
      <c r="F696" s="123">
        <f>VLOOKUP($D696,Zusammenführung!$S$7:$AD$118,7,0)</f>
        <v>100000</v>
      </c>
      <c r="G696" s="123">
        <f>VLOOKUP($D696,Zusammenführung!$S$7:$AD$118,10,0)</f>
        <v>102325.58139534885</v>
      </c>
      <c r="H696" s="285">
        <f ca="1">VLOOKUP(E696,Zusammenführung!V$7:X$118,3,0)</f>
        <v>3</v>
      </c>
      <c r="I696" s="162">
        <f ca="1">VLOOKUP(F696,Zusammenführung!$Y$7:$AA$118,3,0)</f>
        <v>3</v>
      </c>
      <c r="J696" s="286">
        <f ca="1">VLOOKUP(G696,Zusammenführung!$AB$7:$AD$118,3,0)</f>
        <v>20</v>
      </c>
    </row>
    <row r="697" spans="1:10" x14ac:dyDescent="0.25">
      <c r="A697" s="6" t="s">
        <v>2815</v>
      </c>
      <c r="B697" s="5" t="s">
        <v>195</v>
      </c>
      <c r="C697" s="5" t="s">
        <v>93</v>
      </c>
      <c r="D697" s="7">
        <v>2000000</v>
      </c>
      <c r="E697" s="122">
        <f>VLOOKUP($D697,Zusammenführung!$S$7:$AD$118,4,0)</f>
        <v>1500000</v>
      </c>
      <c r="F697" s="123">
        <f>VLOOKUP($D697,Zusammenführung!$S$7:$AD$118,7,0)</f>
        <v>2000000</v>
      </c>
      <c r="G697" s="123">
        <f>VLOOKUP($D697,Zusammenführung!$S$7:$AD$118,10,0)</f>
        <v>1980952.3809523808</v>
      </c>
      <c r="H697" s="285">
        <f ca="1">VLOOKUP(E697,Zusammenführung!V$7:X$118,3,0)</f>
        <v>7</v>
      </c>
      <c r="I697" s="162">
        <f ca="1">VLOOKUP(F697,Zusammenführung!$Y$7:$AA$118,3,0)</f>
        <v>12</v>
      </c>
      <c r="J697" s="286">
        <f ca="1">VLOOKUP(G697,Zusammenführung!$AB$7:$AD$118,3,0)</f>
        <v>50</v>
      </c>
    </row>
    <row r="698" spans="1:10" x14ac:dyDescent="0.25">
      <c r="A698" s="6" t="s">
        <v>2816</v>
      </c>
      <c r="B698" s="5" t="s">
        <v>197</v>
      </c>
      <c r="C698" s="5" t="s">
        <v>93</v>
      </c>
      <c r="D698" s="7">
        <v>1200000</v>
      </c>
      <c r="E698" s="122">
        <f>VLOOKUP($D698,Zusammenführung!$S$7:$AD$118,4,0)</f>
        <v>1500000</v>
      </c>
      <c r="F698" s="123">
        <f>VLOOKUP($D698,Zusammenführung!$S$7:$AD$118,7,0)</f>
        <v>1000000</v>
      </c>
      <c r="G698" s="123">
        <f>VLOOKUP($D698,Zusammenführung!$S$7:$AD$118,10,0)</f>
        <v>1219047.6190476189</v>
      </c>
      <c r="H698" s="285">
        <f ca="1">VLOOKUP(E698,Zusammenführung!V$7:X$118,3,0)</f>
        <v>7</v>
      </c>
      <c r="I698" s="162">
        <f ca="1">VLOOKUP(F698,Zusammenführung!$Y$7:$AA$118,3,0)</f>
        <v>10</v>
      </c>
      <c r="J698" s="286">
        <f ca="1">VLOOKUP(G698,Zusammenführung!$AB$7:$AD$118,3,0)</f>
        <v>45</v>
      </c>
    </row>
    <row r="699" spans="1:10" x14ac:dyDescent="0.25">
      <c r="A699" s="6" t="s">
        <v>2817</v>
      </c>
      <c r="B699" s="5" t="s">
        <v>196</v>
      </c>
      <c r="C699" s="5" t="s">
        <v>93</v>
      </c>
      <c r="D699" s="7">
        <v>1200000</v>
      </c>
      <c r="E699" s="122">
        <f>VLOOKUP($D699,Zusammenführung!$S$7:$AD$118,4,0)</f>
        <v>1500000</v>
      </c>
      <c r="F699" s="123">
        <f>VLOOKUP($D699,Zusammenführung!$S$7:$AD$118,7,0)</f>
        <v>1000000</v>
      </c>
      <c r="G699" s="123">
        <f>VLOOKUP($D699,Zusammenführung!$S$7:$AD$118,10,0)</f>
        <v>1219047.6190476189</v>
      </c>
      <c r="H699" s="285">
        <f ca="1">VLOOKUP(E699,Zusammenführung!V$7:X$118,3,0)</f>
        <v>7</v>
      </c>
      <c r="I699" s="162">
        <f ca="1">VLOOKUP(F699,Zusammenführung!$Y$7:$AA$118,3,0)</f>
        <v>10</v>
      </c>
      <c r="J699" s="286">
        <f ca="1">VLOOKUP(G699,Zusammenführung!$AB$7:$AD$118,3,0)</f>
        <v>45</v>
      </c>
    </row>
    <row r="700" spans="1:10" x14ac:dyDescent="0.25">
      <c r="A700" s="6" t="s">
        <v>2818</v>
      </c>
      <c r="B700" s="5" t="s">
        <v>199</v>
      </c>
      <c r="C700" s="5" t="s">
        <v>93</v>
      </c>
      <c r="D700" s="7">
        <v>800000</v>
      </c>
      <c r="E700" s="122">
        <f>VLOOKUP($D700,Zusammenführung!$S$7:$AD$118,4,0)</f>
        <v>800000</v>
      </c>
      <c r="F700" s="123">
        <f>VLOOKUP($D700,Zusammenführung!$S$7:$AD$118,7,0)</f>
        <v>800000</v>
      </c>
      <c r="G700" s="123">
        <f>VLOOKUP($D700,Zusammenführung!$S$7:$AD$118,10,0)</f>
        <v>800000</v>
      </c>
      <c r="H700" s="285">
        <f ca="1">VLOOKUP(E700,Zusammenführung!V$7:X$118,3,0)</f>
        <v>6</v>
      </c>
      <c r="I700" s="162">
        <f ca="1">VLOOKUP(F700,Zusammenführung!$Y$7:$AA$118,3,0)</f>
        <v>9</v>
      </c>
      <c r="J700" s="286">
        <f ca="1">VLOOKUP(G700,Zusammenführung!$AB$7:$AD$118,3,0)</f>
        <v>42</v>
      </c>
    </row>
    <row r="701" spans="1:10" x14ac:dyDescent="0.25">
      <c r="A701" s="6" t="s">
        <v>2819</v>
      </c>
      <c r="B701" s="5" t="s">
        <v>198</v>
      </c>
      <c r="C701" s="5" t="s">
        <v>93</v>
      </c>
      <c r="D701" s="7">
        <v>800000</v>
      </c>
      <c r="E701" s="122">
        <f>VLOOKUP($D701,Zusammenführung!$S$7:$AD$118,4,0)</f>
        <v>800000</v>
      </c>
      <c r="F701" s="123">
        <f>VLOOKUP($D701,Zusammenführung!$S$7:$AD$118,7,0)</f>
        <v>800000</v>
      </c>
      <c r="G701" s="123">
        <f>VLOOKUP($D701,Zusammenführung!$S$7:$AD$118,10,0)</f>
        <v>800000</v>
      </c>
      <c r="H701" s="285">
        <f ca="1">VLOOKUP(E701,Zusammenführung!V$7:X$118,3,0)</f>
        <v>6</v>
      </c>
      <c r="I701" s="162">
        <f ca="1">VLOOKUP(F701,Zusammenführung!$Y$7:$AA$118,3,0)</f>
        <v>9</v>
      </c>
      <c r="J701" s="286">
        <f ca="1">VLOOKUP(G701,Zusammenführung!$AB$7:$AD$118,3,0)</f>
        <v>42</v>
      </c>
    </row>
    <row r="702" spans="1:10" x14ac:dyDescent="0.25">
      <c r="A702" s="6" t="s">
        <v>2820</v>
      </c>
      <c r="B702" s="5" t="s">
        <v>200</v>
      </c>
      <c r="C702" s="5" t="s">
        <v>93</v>
      </c>
      <c r="D702" s="7">
        <v>800000</v>
      </c>
      <c r="E702" s="122">
        <f>VLOOKUP($D702,Zusammenführung!$S$7:$AD$118,4,0)</f>
        <v>800000</v>
      </c>
      <c r="F702" s="123">
        <f>VLOOKUP($D702,Zusammenführung!$S$7:$AD$118,7,0)</f>
        <v>800000</v>
      </c>
      <c r="G702" s="123">
        <f>VLOOKUP($D702,Zusammenführung!$S$7:$AD$118,10,0)</f>
        <v>800000</v>
      </c>
      <c r="H702" s="285">
        <f ca="1">VLOOKUP(E702,Zusammenführung!V$7:X$118,3,0)</f>
        <v>6</v>
      </c>
      <c r="I702" s="162">
        <f ca="1">VLOOKUP(F702,Zusammenführung!$Y$7:$AA$118,3,0)</f>
        <v>9</v>
      </c>
      <c r="J702" s="286">
        <f ca="1">VLOOKUP(G702,Zusammenführung!$AB$7:$AD$118,3,0)</f>
        <v>42</v>
      </c>
    </row>
    <row r="703" spans="1:10" x14ac:dyDescent="0.25">
      <c r="A703" s="6" t="s">
        <v>2821</v>
      </c>
      <c r="B703" s="5" t="s">
        <v>201</v>
      </c>
      <c r="C703" s="5" t="s">
        <v>93</v>
      </c>
      <c r="D703" s="7">
        <v>800000</v>
      </c>
      <c r="E703" s="122">
        <f>VLOOKUP($D703,Zusammenführung!$S$7:$AD$118,4,0)</f>
        <v>800000</v>
      </c>
      <c r="F703" s="123">
        <f>VLOOKUP($D703,Zusammenführung!$S$7:$AD$118,7,0)</f>
        <v>800000</v>
      </c>
      <c r="G703" s="123">
        <f>VLOOKUP($D703,Zusammenführung!$S$7:$AD$118,10,0)</f>
        <v>800000</v>
      </c>
      <c r="H703" s="285">
        <f ca="1">VLOOKUP(E703,Zusammenführung!V$7:X$118,3,0)</f>
        <v>6</v>
      </c>
      <c r="I703" s="162">
        <f ca="1">VLOOKUP(F703,Zusammenführung!$Y$7:$AA$118,3,0)</f>
        <v>9</v>
      </c>
      <c r="J703" s="286">
        <f ca="1">VLOOKUP(G703,Zusammenführung!$AB$7:$AD$118,3,0)</f>
        <v>42</v>
      </c>
    </row>
    <row r="704" spans="1:10" x14ac:dyDescent="0.25">
      <c r="A704" s="6" t="s">
        <v>2822</v>
      </c>
      <c r="B704" s="5" t="s">
        <v>202</v>
      </c>
      <c r="C704" s="5" t="s">
        <v>93</v>
      </c>
      <c r="D704" s="7">
        <v>650000</v>
      </c>
      <c r="E704" s="122">
        <f>VLOOKUP($D704,Zusammenführung!$S$7:$AD$118,4,0)</f>
        <v>500000</v>
      </c>
      <c r="F704" s="123">
        <f>VLOOKUP($D704,Zusammenführung!$S$7:$AD$118,7,0)</f>
        <v>600000</v>
      </c>
      <c r="G704" s="123">
        <f>VLOOKUP($D704,Zusammenführung!$S$7:$AD$118,10,0)</f>
        <v>651509.05432595592</v>
      </c>
      <c r="H704" s="285">
        <f ca="1">VLOOKUP(E704,Zusammenführung!V$7:X$118,3,0)</f>
        <v>5</v>
      </c>
      <c r="I704" s="162">
        <f ca="1">VLOOKUP(F704,Zusammenführung!$Y$7:$AA$118,3,0)</f>
        <v>8</v>
      </c>
      <c r="J704" s="286">
        <f ca="1">VLOOKUP(G704,Zusammenführung!$AB$7:$AD$118,3,0)</f>
        <v>39</v>
      </c>
    </row>
    <row r="705" spans="1:10" x14ac:dyDescent="0.25">
      <c r="A705" s="6" t="s">
        <v>2823</v>
      </c>
      <c r="B705" s="5" t="s">
        <v>205</v>
      </c>
      <c r="C705" s="5" t="s">
        <v>93</v>
      </c>
      <c r="D705" s="7">
        <v>600000</v>
      </c>
      <c r="E705" s="122">
        <f>VLOOKUP($D705,Zusammenführung!$S$7:$AD$118,4,0)</f>
        <v>500000</v>
      </c>
      <c r="F705" s="123">
        <f>VLOOKUP($D705,Zusammenführung!$S$7:$AD$118,7,0)</f>
        <v>600000</v>
      </c>
      <c r="G705" s="123">
        <f>VLOOKUP($D705,Zusammenführung!$S$7:$AD$118,10,0)</f>
        <v>604426.55935613695</v>
      </c>
      <c r="H705" s="285">
        <f ca="1">VLOOKUP(E705,Zusammenführung!V$7:X$118,3,0)</f>
        <v>5</v>
      </c>
      <c r="I705" s="162">
        <f ca="1">VLOOKUP(F705,Zusammenführung!$Y$7:$AA$118,3,0)</f>
        <v>8</v>
      </c>
      <c r="J705" s="286">
        <f ca="1">VLOOKUP(G705,Zusammenführung!$AB$7:$AD$118,3,0)</f>
        <v>38</v>
      </c>
    </row>
    <row r="706" spans="1:10" x14ac:dyDescent="0.25">
      <c r="A706" s="6" t="s">
        <v>2824</v>
      </c>
      <c r="B706" s="5" t="s">
        <v>206</v>
      </c>
      <c r="C706" s="5" t="s">
        <v>93</v>
      </c>
      <c r="D706" s="7">
        <v>600000</v>
      </c>
      <c r="E706" s="122">
        <f>VLOOKUP($D706,Zusammenführung!$S$7:$AD$118,4,0)</f>
        <v>500000</v>
      </c>
      <c r="F706" s="123">
        <f>VLOOKUP($D706,Zusammenführung!$S$7:$AD$118,7,0)</f>
        <v>600000</v>
      </c>
      <c r="G706" s="123">
        <f>VLOOKUP($D706,Zusammenführung!$S$7:$AD$118,10,0)</f>
        <v>604426.55935613695</v>
      </c>
      <c r="H706" s="285">
        <f ca="1">VLOOKUP(E706,Zusammenführung!V$7:X$118,3,0)</f>
        <v>5</v>
      </c>
      <c r="I706" s="162">
        <f ca="1">VLOOKUP(F706,Zusammenführung!$Y$7:$AA$118,3,0)</f>
        <v>8</v>
      </c>
      <c r="J706" s="286">
        <f ca="1">VLOOKUP(G706,Zusammenführung!$AB$7:$AD$118,3,0)</f>
        <v>38</v>
      </c>
    </row>
    <row r="707" spans="1:10" x14ac:dyDescent="0.25">
      <c r="A707" s="6" t="s">
        <v>2825</v>
      </c>
      <c r="B707" s="5" t="s">
        <v>209</v>
      </c>
      <c r="C707" s="5" t="s">
        <v>93</v>
      </c>
      <c r="D707" s="7">
        <v>600000</v>
      </c>
      <c r="E707" s="122">
        <f>VLOOKUP($D707,Zusammenführung!$S$7:$AD$118,4,0)</f>
        <v>500000</v>
      </c>
      <c r="F707" s="123">
        <f>VLOOKUP($D707,Zusammenführung!$S$7:$AD$118,7,0)</f>
        <v>600000</v>
      </c>
      <c r="G707" s="123">
        <f>VLOOKUP($D707,Zusammenführung!$S$7:$AD$118,10,0)</f>
        <v>604426.55935613695</v>
      </c>
      <c r="H707" s="285">
        <f ca="1">VLOOKUP(E707,Zusammenführung!V$7:X$118,3,0)</f>
        <v>5</v>
      </c>
      <c r="I707" s="162">
        <f ca="1">VLOOKUP(F707,Zusammenführung!$Y$7:$AA$118,3,0)</f>
        <v>8</v>
      </c>
      <c r="J707" s="286">
        <f ca="1">VLOOKUP(G707,Zusammenführung!$AB$7:$AD$118,3,0)</f>
        <v>38</v>
      </c>
    </row>
    <row r="708" spans="1:10" x14ac:dyDescent="0.25">
      <c r="A708" s="6" t="s">
        <v>2826</v>
      </c>
      <c r="B708" s="5" t="s">
        <v>207</v>
      </c>
      <c r="C708" s="5" t="s">
        <v>93</v>
      </c>
      <c r="D708" s="7">
        <v>600000</v>
      </c>
      <c r="E708" s="122">
        <f>VLOOKUP($D708,Zusammenführung!$S$7:$AD$118,4,0)</f>
        <v>500000</v>
      </c>
      <c r="F708" s="123">
        <f>VLOOKUP($D708,Zusammenführung!$S$7:$AD$118,7,0)</f>
        <v>600000</v>
      </c>
      <c r="G708" s="123">
        <f>VLOOKUP($D708,Zusammenführung!$S$7:$AD$118,10,0)</f>
        <v>604426.55935613695</v>
      </c>
      <c r="H708" s="285">
        <f ca="1">VLOOKUP(E708,Zusammenführung!V$7:X$118,3,0)</f>
        <v>5</v>
      </c>
      <c r="I708" s="162">
        <f ca="1">VLOOKUP(F708,Zusammenführung!$Y$7:$AA$118,3,0)</f>
        <v>8</v>
      </c>
      <c r="J708" s="286">
        <f ca="1">VLOOKUP(G708,Zusammenführung!$AB$7:$AD$118,3,0)</f>
        <v>38</v>
      </c>
    </row>
    <row r="709" spans="1:10" x14ac:dyDescent="0.25">
      <c r="A709" s="6" t="s">
        <v>2827</v>
      </c>
      <c r="B709" s="5" t="s">
        <v>203</v>
      </c>
      <c r="C709" s="5" t="s">
        <v>93</v>
      </c>
      <c r="D709" s="7">
        <v>600000</v>
      </c>
      <c r="E709" s="122">
        <f>VLOOKUP($D709,Zusammenführung!$S$7:$AD$118,4,0)</f>
        <v>500000</v>
      </c>
      <c r="F709" s="123">
        <f>VLOOKUP($D709,Zusammenführung!$S$7:$AD$118,7,0)</f>
        <v>600000</v>
      </c>
      <c r="G709" s="123">
        <f>VLOOKUP($D709,Zusammenführung!$S$7:$AD$118,10,0)</f>
        <v>604426.55935613695</v>
      </c>
      <c r="H709" s="285">
        <f ca="1">VLOOKUP(E709,Zusammenführung!V$7:X$118,3,0)</f>
        <v>5</v>
      </c>
      <c r="I709" s="162">
        <f ca="1">VLOOKUP(F709,Zusammenführung!$Y$7:$AA$118,3,0)</f>
        <v>8</v>
      </c>
      <c r="J709" s="286">
        <f ca="1">VLOOKUP(G709,Zusammenführung!$AB$7:$AD$118,3,0)</f>
        <v>38</v>
      </c>
    </row>
    <row r="710" spans="1:10" x14ac:dyDescent="0.25">
      <c r="A710" s="6" t="s">
        <v>2828</v>
      </c>
      <c r="B710" s="5" t="s">
        <v>208</v>
      </c>
      <c r="C710" s="5" t="s">
        <v>93</v>
      </c>
      <c r="D710" s="7">
        <v>600000</v>
      </c>
      <c r="E710" s="122">
        <f>VLOOKUP($D710,Zusammenführung!$S$7:$AD$118,4,0)</f>
        <v>500000</v>
      </c>
      <c r="F710" s="123">
        <f>VLOOKUP($D710,Zusammenführung!$S$7:$AD$118,7,0)</f>
        <v>600000</v>
      </c>
      <c r="G710" s="123">
        <f>VLOOKUP($D710,Zusammenführung!$S$7:$AD$118,10,0)</f>
        <v>604426.55935613695</v>
      </c>
      <c r="H710" s="285">
        <f ca="1">VLOOKUP(E710,Zusammenführung!V$7:X$118,3,0)</f>
        <v>5</v>
      </c>
      <c r="I710" s="162">
        <f ca="1">VLOOKUP(F710,Zusammenführung!$Y$7:$AA$118,3,0)</f>
        <v>8</v>
      </c>
      <c r="J710" s="286">
        <f ca="1">VLOOKUP(G710,Zusammenführung!$AB$7:$AD$118,3,0)</f>
        <v>38</v>
      </c>
    </row>
    <row r="711" spans="1:10" x14ac:dyDescent="0.25">
      <c r="A711" s="6" t="s">
        <v>2829</v>
      </c>
      <c r="B711" s="5" t="s">
        <v>210</v>
      </c>
      <c r="C711" s="5" t="s">
        <v>93</v>
      </c>
      <c r="D711" s="7">
        <v>600000</v>
      </c>
      <c r="E711" s="122">
        <f>VLOOKUP($D711,Zusammenführung!$S$7:$AD$118,4,0)</f>
        <v>500000</v>
      </c>
      <c r="F711" s="123">
        <f>VLOOKUP($D711,Zusammenführung!$S$7:$AD$118,7,0)</f>
        <v>600000</v>
      </c>
      <c r="G711" s="123">
        <f>VLOOKUP($D711,Zusammenführung!$S$7:$AD$118,10,0)</f>
        <v>604426.55935613695</v>
      </c>
      <c r="H711" s="285">
        <f ca="1">VLOOKUP(E711,Zusammenführung!V$7:X$118,3,0)</f>
        <v>5</v>
      </c>
      <c r="I711" s="162">
        <f ca="1">VLOOKUP(F711,Zusammenführung!$Y$7:$AA$118,3,0)</f>
        <v>8</v>
      </c>
      <c r="J711" s="286">
        <f ca="1">VLOOKUP(G711,Zusammenführung!$AB$7:$AD$118,3,0)</f>
        <v>38</v>
      </c>
    </row>
    <row r="712" spans="1:10" x14ac:dyDescent="0.25">
      <c r="A712" s="6" t="s">
        <v>2830</v>
      </c>
      <c r="B712" s="5" t="s">
        <v>204</v>
      </c>
      <c r="C712" s="5" t="s">
        <v>93</v>
      </c>
      <c r="D712" s="7">
        <v>600000</v>
      </c>
      <c r="E712" s="122">
        <f>VLOOKUP($D712,Zusammenführung!$S$7:$AD$118,4,0)</f>
        <v>500000</v>
      </c>
      <c r="F712" s="123">
        <f>VLOOKUP($D712,Zusammenführung!$S$7:$AD$118,7,0)</f>
        <v>600000</v>
      </c>
      <c r="G712" s="123">
        <f>VLOOKUP($D712,Zusammenführung!$S$7:$AD$118,10,0)</f>
        <v>604426.55935613695</v>
      </c>
      <c r="H712" s="285">
        <f ca="1">VLOOKUP(E712,Zusammenführung!V$7:X$118,3,0)</f>
        <v>5</v>
      </c>
      <c r="I712" s="162">
        <f ca="1">VLOOKUP(F712,Zusammenführung!$Y$7:$AA$118,3,0)</f>
        <v>8</v>
      </c>
      <c r="J712" s="286">
        <f ca="1">VLOOKUP(G712,Zusammenführung!$AB$7:$AD$118,3,0)</f>
        <v>38</v>
      </c>
    </row>
    <row r="713" spans="1:10" x14ac:dyDescent="0.25">
      <c r="A713" s="6" t="s">
        <v>2831</v>
      </c>
      <c r="B713" s="5" t="s">
        <v>211</v>
      </c>
      <c r="C713" s="5" t="s">
        <v>93</v>
      </c>
      <c r="D713" s="7">
        <v>575000</v>
      </c>
      <c r="E713" s="122">
        <f>VLOOKUP($D713,Zusammenführung!$S$7:$AD$118,4,0)</f>
        <v>500000</v>
      </c>
      <c r="F713" s="123">
        <f>VLOOKUP($D713,Zusammenführung!$S$7:$AD$118,7,0)</f>
        <v>600000</v>
      </c>
      <c r="G713" s="123">
        <f>VLOOKUP($D713,Zusammenführung!$S$7:$AD$118,10,0)</f>
        <v>558551.30784708261</v>
      </c>
      <c r="H713" s="285">
        <f ca="1">VLOOKUP(E713,Zusammenführung!V$7:X$118,3,0)</f>
        <v>5</v>
      </c>
      <c r="I713" s="162">
        <f ca="1">VLOOKUP(F713,Zusammenführung!$Y$7:$AA$118,3,0)</f>
        <v>8</v>
      </c>
      <c r="J713" s="286">
        <f ca="1">VLOOKUP(G713,Zusammenführung!$AB$7:$AD$118,3,0)</f>
        <v>37</v>
      </c>
    </row>
    <row r="714" spans="1:10" x14ac:dyDescent="0.25">
      <c r="A714" s="6" t="s">
        <v>2832</v>
      </c>
      <c r="B714" s="5" t="s">
        <v>212</v>
      </c>
      <c r="C714" s="5" t="s">
        <v>93</v>
      </c>
      <c r="D714" s="7">
        <v>550000</v>
      </c>
      <c r="E714" s="122">
        <f>VLOOKUP($D714,Zusammenführung!$S$7:$AD$118,4,0)</f>
        <v>500000</v>
      </c>
      <c r="F714" s="123">
        <f>VLOOKUP($D714,Zusammenführung!$S$7:$AD$118,7,0)</f>
        <v>600000</v>
      </c>
      <c r="G714" s="123">
        <f>VLOOKUP($D714,Zusammenführung!$S$7:$AD$118,10,0)</f>
        <v>558551.30784708261</v>
      </c>
      <c r="H714" s="285">
        <f ca="1">VLOOKUP(E714,Zusammenführung!V$7:X$118,3,0)</f>
        <v>5</v>
      </c>
      <c r="I714" s="162">
        <f ca="1">VLOOKUP(F714,Zusammenführung!$Y$7:$AA$118,3,0)</f>
        <v>8</v>
      </c>
      <c r="J714" s="286">
        <f ca="1">VLOOKUP(G714,Zusammenführung!$AB$7:$AD$118,3,0)</f>
        <v>37</v>
      </c>
    </row>
    <row r="715" spans="1:10" x14ac:dyDescent="0.25">
      <c r="A715" s="6" t="s">
        <v>2833</v>
      </c>
      <c r="B715" s="5" t="s">
        <v>213</v>
      </c>
      <c r="C715" s="5" t="s">
        <v>93</v>
      </c>
      <c r="D715" s="7">
        <v>475000</v>
      </c>
      <c r="E715" s="122">
        <f>VLOOKUP($D715,Zusammenführung!$S$7:$AD$118,4,0)</f>
        <v>500000</v>
      </c>
      <c r="F715" s="123">
        <f>VLOOKUP($D715,Zusammenführung!$S$7:$AD$118,7,0)</f>
        <v>400000</v>
      </c>
      <c r="G715" s="123">
        <f>VLOOKUP($D715,Zusammenführung!$S$7:$AD$118,10,0)</f>
        <v>470422.53521126771</v>
      </c>
      <c r="H715" s="285">
        <f ca="1">VLOOKUP(E715,Zusammenführung!V$7:X$118,3,0)</f>
        <v>5</v>
      </c>
      <c r="I715" s="162">
        <f ca="1">VLOOKUP(F715,Zusammenführung!$Y$7:$AA$118,3,0)</f>
        <v>7</v>
      </c>
      <c r="J715" s="286">
        <f ca="1">VLOOKUP(G715,Zusammenführung!$AB$7:$AD$118,3,0)</f>
        <v>35</v>
      </c>
    </row>
    <row r="716" spans="1:10" x14ac:dyDescent="0.25">
      <c r="A716" s="6" t="s">
        <v>2834</v>
      </c>
      <c r="B716" s="5" t="s">
        <v>214</v>
      </c>
      <c r="C716" s="5" t="s">
        <v>93</v>
      </c>
      <c r="D716" s="7">
        <v>475000</v>
      </c>
      <c r="E716" s="122">
        <f>VLOOKUP($D716,Zusammenführung!$S$7:$AD$118,4,0)</f>
        <v>500000</v>
      </c>
      <c r="F716" s="123">
        <f>VLOOKUP($D716,Zusammenführung!$S$7:$AD$118,7,0)</f>
        <v>400000</v>
      </c>
      <c r="G716" s="123">
        <f>VLOOKUP($D716,Zusammenführung!$S$7:$AD$118,10,0)</f>
        <v>470422.53521126771</v>
      </c>
      <c r="H716" s="285">
        <f ca="1">VLOOKUP(E716,Zusammenführung!V$7:X$118,3,0)</f>
        <v>5</v>
      </c>
      <c r="I716" s="162">
        <f ca="1">VLOOKUP(F716,Zusammenführung!$Y$7:$AA$118,3,0)</f>
        <v>7</v>
      </c>
      <c r="J716" s="286">
        <f ca="1">VLOOKUP(G716,Zusammenführung!$AB$7:$AD$118,3,0)</f>
        <v>35</v>
      </c>
    </row>
    <row r="717" spans="1:10" x14ac:dyDescent="0.25">
      <c r="A717" s="6" t="s">
        <v>2835</v>
      </c>
      <c r="B717" s="5" t="s">
        <v>215</v>
      </c>
      <c r="C717" s="5" t="s">
        <v>93</v>
      </c>
      <c r="D717" s="7">
        <v>475000</v>
      </c>
      <c r="E717" s="122">
        <f>VLOOKUP($D717,Zusammenführung!$S$7:$AD$118,4,0)</f>
        <v>500000</v>
      </c>
      <c r="F717" s="123">
        <f>VLOOKUP($D717,Zusammenführung!$S$7:$AD$118,7,0)</f>
        <v>400000</v>
      </c>
      <c r="G717" s="123">
        <f>VLOOKUP($D717,Zusammenführung!$S$7:$AD$118,10,0)</f>
        <v>470422.53521126771</v>
      </c>
      <c r="H717" s="285">
        <f ca="1">VLOOKUP(E717,Zusammenführung!V$7:X$118,3,0)</f>
        <v>5</v>
      </c>
      <c r="I717" s="162">
        <f ca="1">VLOOKUP(F717,Zusammenführung!$Y$7:$AA$118,3,0)</f>
        <v>7</v>
      </c>
      <c r="J717" s="286">
        <f ca="1">VLOOKUP(G717,Zusammenführung!$AB$7:$AD$118,3,0)</f>
        <v>35</v>
      </c>
    </row>
    <row r="718" spans="1:10" x14ac:dyDescent="0.25">
      <c r="A718" s="6" t="s">
        <v>2836</v>
      </c>
      <c r="B718" s="5" t="s">
        <v>221</v>
      </c>
      <c r="C718" s="5" t="s">
        <v>93</v>
      </c>
      <c r="D718" s="7">
        <v>400000</v>
      </c>
      <c r="E718" s="122">
        <f>VLOOKUP($D718,Zusammenführung!$S$7:$AD$118,4,0)</f>
        <v>500000</v>
      </c>
      <c r="F718" s="123">
        <f>VLOOKUP($D718,Zusammenführung!$S$7:$AD$118,7,0)</f>
        <v>400000</v>
      </c>
      <c r="G718" s="123">
        <f>VLOOKUP($D718,Zusammenführung!$S$7:$AD$118,10,0)</f>
        <v>387122.73641851114</v>
      </c>
      <c r="H718" s="285">
        <f ca="1">VLOOKUP(E718,Zusammenführung!V$7:X$118,3,0)</f>
        <v>5</v>
      </c>
      <c r="I718" s="162">
        <f ca="1">VLOOKUP(F718,Zusammenführung!$Y$7:$AA$118,3,0)</f>
        <v>7</v>
      </c>
      <c r="J718" s="286">
        <f ca="1">VLOOKUP(G718,Zusammenführung!$AB$7:$AD$118,3,0)</f>
        <v>33</v>
      </c>
    </row>
    <row r="719" spans="1:10" x14ac:dyDescent="0.25">
      <c r="A719" s="6" t="s">
        <v>2837</v>
      </c>
      <c r="B719" s="5" t="s">
        <v>218</v>
      </c>
      <c r="C719" s="5" t="s">
        <v>93</v>
      </c>
      <c r="D719" s="7">
        <v>400000</v>
      </c>
      <c r="E719" s="122">
        <f>VLOOKUP($D719,Zusammenführung!$S$7:$AD$118,4,0)</f>
        <v>500000</v>
      </c>
      <c r="F719" s="123">
        <f>VLOOKUP($D719,Zusammenführung!$S$7:$AD$118,7,0)</f>
        <v>400000</v>
      </c>
      <c r="G719" s="123">
        <f>VLOOKUP($D719,Zusammenführung!$S$7:$AD$118,10,0)</f>
        <v>387122.73641851114</v>
      </c>
      <c r="H719" s="285">
        <f ca="1">VLOOKUP(E719,Zusammenführung!V$7:X$118,3,0)</f>
        <v>5</v>
      </c>
      <c r="I719" s="162">
        <f ca="1">VLOOKUP(F719,Zusammenführung!$Y$7:$AA$118,3,0)</f>
        <v>7</v>
      </c>
      <c r="J719" s="286">
        <f ca="1">VLOOKUP(G719,Zusammenführung!$AB$7:$AD$118,3,0)</f>
        <v>33</v>
      </c>
    </row>
    <row r="720" spans="1:10" x14ac:dyDescent="0.25">
      <c r="A720" s="6" t="s">
        <v>2838</v>
      </c>
      <c r="B720" s="5" t="s">
        <v>217</v>
      </c>
      <c r="C720" s="5" t="s">
        <v>93</v>
      </c>
      <c r="D720" s="7">
        <v>400000</v>
      </c>
      <c r="E720" s="122">
        <f>VLOOKUP($D720,Zusammenführung!$S$7:$AD$118,4,0)</f>
        <v>500000</v>
      </c>
      <c r="F720" s="123">
        <f>VLOOKUP($D720,Zusammenführung!$S$7:$AD$118,7,0)</f>
        <v>400000</v>
      </c>
      <c r="G720" s="123">
        <f>VLOOKUP($D720,Zusammenführung!$S$7:$AD$118,10,0)</f>
        <v>387122.73641851114</v>
      </c>
      <c r="H720" s="285">
        <f ca="1">VLOOKUP(E720,Zusammenführung!V$7:X$118,3,0)</f>
        <v>5</v>
      </c>
      <c r="I720" s="162">
        <f ca="1">VLOOKUP(F720,Zusammenführung!$Y$7:$AA$118,3,0)</f>
        <v>7</v>
      </c>
      <c r="J720" s="286">
        <f ca="1">VLOOKUP(G720,Zusammenführung!$AB$7:$AD$118,3,0)</f>
        <v>33</v>
      </c>
    </row>
    <row r="721" spans="1:10" x14ac:dyDescent="0.25">
      <c r="A721" s="6" t="s">
        <v>2839</v>
      </c>
      <c r="B721" s="5" t="s">
        <v>222</v>
      </c>
      <c r="C721" s="5" t="s">
        <v>93</v>
      </c>
      <c r="D721" s="7">
        <v>400000</v>
      </c>
      <c r="E721" s="122">
        <f>VLOOKUP($D721,Zusammenführung!$S$7:$AD$118,4,0)</f>
        <v>500000</v>
      </c>
      <c r="F721" s="123">
        <f>VLOOKUP($D721,Zusammenführung!$S$7:$AD$118,7,0)</f>
        <v>400000</v>
      </c>
      <c r="G721" s="123">
        <f>VLOOKUP($D721,Zusammenführung!$S$7:$AD$118,10,0)</f>
        <v>387122.73641851114</v>
      </c>
      <c r="H721" s="285">
        <f ca="1">VLOOKUP(E721,Zusammenführung!V$7:X$118,3,0)</f>
        <v>5</v>
      </c>
      <c r="I721" s="162">
        <f ca="1">VLOOKUP(F721,Zusammenführung!$Y$7:$AA$118,3,0)</f>
        <v>7</v>
      </c>
      <c r="J721" s="286">
        <f ca="1">VLOOKUP(G721,Zusammenführung!$AB$7:$AD$118,3,0)</f>
        <v>33</v>
      </c>
    </row>
    <row r="722" spans="1:10" x14ac:dyDescent="0.25">
      <c r="A722" s="6" t="s">
        <v>2840</v>
      </c>
      <c r="B722" s="5" t="s">
        <v>219</v>
      </c>
      <c r="C722" s="5" t="s">
        <v>93</v>
      </c>
      <c r="D722" s="7">
        <v>400000</v>
      </c>
      <c r="E722" s="122">
        <f>VLOOKUP($D722,Zusammenführung!$S$7:$AD$118,4,0)</f>
        <v>500000</v>
      </c>
      <c r="F722" s="123">
        <f>VLOOKUP($D722,Zusammenführung!$S$7:$AD$118,7,0)</f>
        <v>400000</v>
      </c>
      <c r="G722" s="123">
        <f>VLOOKUP($D722,Zusammenführung!$S$7:$AD$118,10,0)</f>
        <v>387122.73641851114</v>
      </c>
      <c r="H722" s="285">
        <f ca="1">VLOOKUP(E722,Zusammenführung!V$7:X$118,3,0)</f>
        <v>5</v>
      </c>
      <c r="I722" s="162">
        <f ca="1">VLOOKUP(F722,Zusammenführung!$Y$7:$AA$118,3,0)</f>
        <v>7</v>
      </c>
      <c r="J722" s="286">
        <f ca="1">VLOOKUP(G722,Zusammenführung!$AB$7:$AD$118,3,0)</f>
        <v>33</v>
      </c>
    </row>
    <row r="723" spans="1:10" x14ac:dyDescent="0.25">
      <c r="A723" s="6" t="s">
        <v>2841</v>
      </c>
      <c r="B723" s="5" t="s">
        <v>216</v>
      </c>
      <c r="C723" s="5" t="s">
        <v>93</v>
      </c>
      <c r="D723" s="7">
        <v>400000</v>
      </c>
      <c r="E723" s="122">
        <f>VLOOKUP($D723,Zusammenführung!$S$7:$AD$118,4,0)</f>
        <v>500000</v>
      </c>
      <c r="F723" s="123">
        <f>VLOOKUP($D723,Zusammenführung!$S$7:$AD$118,7,0)</f>
        <v>400000</v>
      </c>
      <c r="G723" s="123">
        <f>VLOOKUP($D723,Zusammenführung!$S$7:$AD$118,10,0)</f>
        <v>387122.73641851114</v>
      </c>
      <c r="H723" s="285">
        <f ca="1">VLOOKUP(E723,Zusammenführung!V$7:X$118,3,0)</f>
        <v>5</v>
      </c>
      <c r="I723" s="162">
        <f ca="1">VLOOKUP(F723,Zusammenführung!$Y$7:$AA$118,3,0)</f>
        <v>7</v>
      </c>
      <c r="J723" s="286">
        <f ca="1">VLOOKUP(G723,Zusammenführung!$AB$7:$AD$118,3,0)</f>
        <v>33</v>
      </c>
    </row>
    <row r="724" spans="1:10" x14ac:dyDescent="0.25">
      <c r="A724" s="6" t="s">
        <v>2842</v>
      </c>
      <c r="B724" s="5" t="s">
        <v>220</v>
      </c>
      <c r="C724" s="5" t="s">
        <v>93</v>
      </c>
      <c r="D724" s="7">
        <v>400000</v>
      </c>
      <c r="E724" s="122">
        <f>VLOOKUP($D724,Zusammenführung!$S$7:$AD$118,4,0)</f>
        <v>500000</v>
      </c>
      <c r="F724" s="123">
        <f>VLOOKUP($D724,Zusammenführung!$S$7:$AD$118,7,0)</f>
        <v>400000</v>
      </c>
      <c r="G724" s="123">
        <f>VLOOKUP($D724,Zusammenführung!$S$7:$AD$118,10,0)</f>
        <v>387122.73641851114</v>
      </c>
      <c r="H724" s="285">
        <f ca="1">VLOOKUP(E724,Zusammenführung!V$7:X$118,3,0)</f>
        <v>5</v>
      </c>
      <c r="I724" s="162">
        <f ca="1">VLOOKUP(F724,Zusammenführung!$Y$7:$AA$118,3,0)</f>
        <v>7</v>
      </c>
      <c r="J724" s="286">
        <f ca="1">VLOOKUP(G724,Zusammenführung!$AB$7:$AD$118,3,0)</f>
        <v>33</v>
      </c>
    </row>
    <row r="725" spans="1:10" x14ac:dyDescent="0.25">
      <c r="A725" s="6" t="s">
        <v>2843</v>
      </c>
      <c r="B725" s="5" t="s">
        <v>223</v>
      </c>
      <c r="C725" s="5" t="s">
        <v>93</v>
      </c>
      <c r="D725" s="7">
        <v>325000</v>
      </c>
      <c r="E725" s="122">
        <f>VLOOKUP($D725,Zusammenführung!$S$7:$AD$118,4,0)</f>
        <v>200000</v>
      </c>
      <c r="F725" s="123">
        <f>VLOOKUP($D725,Zusammenführung!$S$7:$AD$118,7,0)</f>
        <v>300000</v>
      </c>
      <c r="G725" s="123">
        <f>VLOOKUP($D725,Zusammenführung!$S$7:$AD$118,10,0)</f>
        <v>308651.9114688129</v>
      </c>
      <c r="H725" s="285">
        <f ca="1">VLOOKUP(E725,Zusammenführung!V$7:X$118,3,0)</f>
        <v>4</v>
      </c>
      <c r="I725" s="162">
        <f ca="1">VLOOKUP(F725,Zusammenführung!$Y$7:$AA$118,3,0)</f>
        <v>6</v>
      </c>
      <c r="J725" s="286">
        <f ca="1">VLOOKUP(G725,Zusammenführung!$AB$7:$AD$118,3,0)</f>
        <v>31</v>
      </c>
    </row>
    <row r="726" spans="1:10" x14ac:dyDescent="0.25">
      <c r="A726" s="6" t="s">
        <v>2844</v>
      </c>
      <c r="B726" s="5" t="s">
        <v>225</v>
      </c>
      <c r="C726" s="5" t="s">
        <v>93</v>
      </c>
      <c r="D726" s="7">
        <v>300000</v>
      </c>
      <c r="E726" s="122">
        <f>VLOOKUP($D726,Zusammenführung!$S$7:$AD$118,4,0)</f>
        <v>200000</v>
      </c>
      <c r="F726" s="123">
        <f>VLOOKUP($D726,Zusammenführung!$S$7:$AD$118,7,0)</f>
        <v>300000</v>
      </c>
      <c r="G726" s="123">
        <f>VLOOKUP($D726,Zusammenführung!$S$7:$AD$118,10,0)</f>
        <v>308651.9114688129</v>
      </c>
      <c r="H726" s="285">
        <f ca="1">VLOOKUP(E726,Zusammenführung!V$7:X$118,3,0)</f>
        <v>4</v>
      </c>
      <c r="I726" s="162">
        <f ca="1">VLOOKUP(F726,Zusammenführung!$Y$7:$AA$118,3,0)</f>
        <v>6</v>
      </c>
      <c r="J726" s="286">
        <f ca="1">VLOOKUP(G726,Zusammenführung!$AB$7:$AD$118,3,0)</f>
        <v>31</v>
      </c>
    </row>
    <row r="727" spans="1:10" x14ac:dyDescent="0.25">
      <c r="A727" s="6" t="s">
        <v>2845</v>
      </c>
      <c r="B727" s="5" t="s">
        <v>227</v>
      </c>
      <c r="C727" s="5" t="s">
        <v>93</v>
      </c>
      <c r="D727" s="7">
        <v>300000</v>
      </c>
      <c r="E727" s="122">
        <f>VLOOKUP($D727,Zusammenführung!$S$7:$AD$118,4,0)</f>
        <v>200000</v>
      </c>
      <c r="F727" s="123">
        <f>VLOOKUP($D727,Zusammenführung!$S$7:$AD$118,7,0)</f>
        <v>300000</v>
      </c>
      <c r="G727" s="123">
        <f>VLOOKUP($D727,Zusammenführung!$S$7:$AD$118,10,0)</f>
        <v>308651.9114688129</v>
      </c>
      <c r="H727" s="285">
        <f ca="1">VLOOKUP(E727,Zusammenführung!V$7:X$118,3,0)</f>
        <v>4</v>
      </c>
      <c r="I727" s="162">
        <f ca="1">VLOOKUP(F727,Zusammenführung!$Y$7:$AA$118,3,0)</f>
        <v>6</v>
      </c>
      <c r="J727" s="286">
        <f ca="1">VLOOKUP(G727,Zusammenführung!$AB$7:$AD$118,3,0)</f>
        <v>31</v>
      </c>
    </row>
    <row r="728" spans="1:10" x14ac:dyDescent="0.25">
      <c r="A728" s="6" t="s">
        <v>2846</v>
      </c>
      <c r="B728" s="5" t="s">
        <v>224</v>
      </c>
      <c r="C728" s="5" t="s">
        <v>93</v>
      </c>
      <c r="D728" s="7">
        <v>300000</v>
      </c>
      <c r="E728" s="122">
        <f>VLOOKUP($D728,Zusammenführung!$S$7:$AD$118,4,0)</f>
        <v>200000</v>
      </c>
      <c r="F728" s="123">
        <f>VLOOKUP($D728,Zusammenführung!$S$7:$AD$118,7,0)</f>
        <v>300000</v>
      </c>
      <c r="G728" s="123">
        <f>VLOOKUP($D728,Zusammenführung!$S$7:$AD$118,10,0)</f>
        <v>308651.9114688129</v>
      </c>
      <c r="H728" s="285">
        <f ca="1">VLOOKUP(E728,Zusammenführung!V$7:X$118,3,0)</f>
        <v>4</v>
      </c>
      <c r="I728" s="162">
        <f ca="1">VLOOKUP(F728,Zusammenführung!$Y$7:$AA$118,3,0)</f>
        <v>6</v>
      </c>
      <c r="J728" s="286">
        <f ca="1">VLOOKUP(G728,Zusammenführung!$AB$7:$AD$118,3,0)</f>
        <v>31</v>
      </c>
    </row>
    <row r="729" spans="1:10" x14ac:dyDescent="0.25">
      <c r="A729" s="6" t="s">
        <v>2847</v>
      </c>
      <c r="B729" s="5" t="s">
        <v>226</v>
      </c>
      <c r="C729" s="5" t="s">
        <v>93</v>
      </c>
      <c r="D729" s="7">
        <v>300000</v>
      </c>
      <c r="E729" s="122">
        <f>VLOOKUP($D729,Zusammenführung!$S$7:$AD$118,4,0)</f>
        <v>200000</v>
      </c>
      <c r="F729" s="123">
        <f>VLOOKUP($D729,Zusammenführung!$S$7:$AD$118,7,0)</f>
        <v>300000</v>
      </c>
      <c r="G729" s="123">
        <f>VLOOKUP($D729,Zusammenführung!$S$7:$AD$118,10,0)</f>
        <v>308651.9114688129</v>
      </c>
      <c r="H729" s="285">
        <f ca="1">VLOOKUP(E729,Zusammenführung!V$7:X$118,3,0)</f>
        <v>4</v>
      </c>
      <c r="I729" s="162">
        <f ca="1">VLOOKUP(F729,Zusammenführung!$Y$7:$AA$118,3,0)</f>
        <v>6</v>
      </c>
      <c r="J729" s="286">
        <f ca="1">VLOOKUP(G729,Zusammenführung!$AB$7:$AD$118,3,0)</f>
        <v>31</v>
      </c>
    </row>
    <row r="730" spans="1:10" x14ac:dyDescent="0.25">
      <c r="A730" s="6" t="s">
        <v>2848</v>
      </c>
      <c r="B730" s="5" t="s">
        <v>228</v>
      </c>
      <c r="C730" s="5" t="s">
        <v>93</v>
      </c>
      <c r="D730" s="7">
        <v>275000</v>
      </c>
      <c r="E730" s="122">
        <f>VLOOKUP($D730,Zusammenführung!$S$7:$AD$118,4,0)</f>
        <v>200000</v>
      </c>
      <c r="F730" s="123">
        <f>VLOOKUP($D730,Zusammenführung!$S$7:$AD$118,7,0)</f>
        <v>300000</v>
      </c>
      <c r="G730" s="123">
        <f>VLOOKUP($D730,Zusammenführung!$S$7:$AD$118,10,0)</f>
        <v>271227.36418511067</v>
      </c>
      <c r="H730" s="285">
        <f ca="1">VLOOKUP(E730,Zusammenführung!V$7:X$118,3,0)</f>
        <v>4</v>
      </c>
      <c r="I730" s="162">
        <f ca="1">VLOOKUP(F730,Zusammenführung!$Y$7:$AA$118,3,0)</f>
        <v>6</v>
      </c>
      <c r="J730" s="286">
        <f ca="1">VLOOKUP(G730,Zusammenführung!$AB$7:$AD$118,3,0)</f>
        <v>30</v>
      </c>
    </row>
    <row r="731" spans="1:10" x14ac:dyDescent="0.25">
      <c r="A731" s="6" t="s">
        <v>2849</v>
      </c>
      <c r="B731" s="5" t="s">
        <v>233</v>
      </c>
      <c r="C731" s="5" t="s">
        <v>93</v>
      </c>
      <c r="D731" s="7">
        <v>250000</v>
      </c>
      <c r="E731" s="122">
        <f>VLOOKUP($D731,Zusammenführung!$S$7:$AD$118,4,0)</f>
        <v>200000</v>
      </c>
      <c r="F731" s="123">
        <f>VLOOKUP($D731,Zusammenführung!$S$7:$AD$118,7,0)</f>
        <v>200000</v>
      </c>
      <c r="G731" s="123">
        <f>VLOOKUP($D731,Zusammenführung!$S$7:$AD$118,10,0)</f>
        <v>235010.06036217304</v>
      </c>
      <c r="H731" s="285">
        <f ca="1">VLOOKUP(E731,Zusammenführung!V$7:X$118,3,0)</f>
        <v>4</v>
      </c>
      <c r="I731" s="162">
        <f ca="1">VLOOKUP(F731,Zusammenführung!$Y$7:$AA$118,3,0)</f>
        <v>5</v>
      </c>
      <c r="J731" s="286">
        <f ca="1">VLOOKUP(G731,Zusammenführung!$AB$7:$AD$118,3,0)</f>
        <v>29</v>
      </c>
    </row>
    <row r="732" spans="1:10" x14ac:dyDescent="0.25">
      <c r="A732" s="6" t="s">
        <v>2850</v>
      </c>
      <c r="B732" s="5" t="s">
        <v>236</v>
      </c>
      <c r="C732" s="5" t="s">
        <v>93</v>
      </c>
      <c r="D732" s="7">
        <v>250000</v>
      </c>
      <c r="E732" s="122">
        <f>VLOOKUP($D732,Zusammenführung!$S$7:$AD$118,4,0)</f>
        <v>200000</v>
      </c>
      <c r="F732" s="123">
        <f>VLOOKUP($D732,Zusammenführung!$S$7:$AD$118,7,0)</f>
        <v>200000</v>
      </c>
      <c r="G732" s="123">
        <f>VLOOKUP($D732,Zusammenführung!$S$7:$AD$118,10,0)</f>
        <v>235010.06036217304</v>
      </c>
      <c r="H732" s="285">
        <f ca="1">VLOOKUP(E732,Zusammenführung!V$7:X$118,3,0)</f>
        <v>4</v>
      </c>
      <c r="I732" s="162">
        <f ca="1">VLOOKUP(F732,Zusammenführung!$Y$7:$AA$118,3,0)</f>
        <v>5</v>
      </c>
      <c r="J732" s="286">
        <f ca="1">VLOOKUP(G732,Zusammenführung!$AB$7:$AD$118,3,0)</f>
        <v>29</v>
      </c>
    </row>
    <row r="733" spans="1:10" x14ac:dyDescent="0.25">
      <c r="A733" s="6" t="s">
        <v>2851</v>
      </c>
      <c r="B733" s="5" t="s">
        <v>235</v>
      </c>
      <c r="C733" s="5" t="s">
        <v>93</v>
      </c>
      <c r="D733" s="7">
        <v>250000</v>
      </c>
      <c r="E733" s="122">
        <f>VLOOKUP($D733,Zusammenführung!$S$7:$AD$118,4,0)</f>
        <v>200000</v>
      </c>
      <c r="F733" s="123">
        <f>VLOOKUP($D733,Zusammenführung!$S$7:$AD$118,7,0)</f>
        <v>200000</v>
      </c>
      <c r="G733" s="123">
        <f>VLOOKUP($D733,Zusammenführung!$S$7:$AD$118,10,0)</f>
        <v>235010.06036217304</v>
      </c>
      <c r="H733" s="285">
        <f ca="1">VLOOKUP(E733,Zusammenführung!V$7:X$118,3,0)</f>
        <v>4</v>
      </c>
      <c r="I733" s="162">
        <f ca="1">VLOOKUP(F733,Zusammenführung!$Y$7:$AA$118,3,0)</f>
        <v>5</v>
      </c>
      <c r="J733" s="286">
        <f ca="1">VLOOKUP(G733,Zusammenführung!$AB$7:$AD$118,3,0)</f>
        <v>29</v>
      </c>
    </row>
    <row r="734" spans="1:10" x14ac:dyDescent="0.25">
      <c r="A734" s="6" t="s">
        <v>2852</v>
      </c>
      <c r="B734" s="5" t="s">
        <v>231</v>
      </c>
      <c r="C734" s="5" t="s">
        <v>93</v>
      </c>
      <c r="D734" s="7">
        <v>250000</v>
      </c>
      <c r="E734" s="122">
        <f>VLOOKUP($D734,Zusammenführung!$S$7:$AD$118,4,0)</f>
        <v>200000</v>
      </c>
      <c r="F734" s="123">
        <f>VLOOKUP($D734,Zusammenführung!$S$7:$AD$118,7,0)</f>
        <v>200000</v>
      </c>
      <c r="G734" s="123">
        <f>VLOOKUP($D734,Zusammenführung!$S$7:$AD$118,10,0)</f>
        <v>235010.06036217304</v>
      </c>
      <c r="H734" s="285">
        <f ca="1">VLOOKUP(E734,Zusammenführung!V$7:X$118,3,0)</f>
        <v>4</v>
      </c>
      <c r="I734" s="162">
        <f ca="1">VLOOKUP(F734,Zusammenführung!$Y$7:$AA$118,3,0)</f>
        <v>5</v>
      </c>
      <c r="J734" s="286">
        <f ca="1">VLOOKUP(G734,Zusammenführung!$AB$7:$AD$118,3,0)</f>
        <v>29</v>
      </c>
    </row>
    <row r="735" spans="1:10" x14ac:dyDescent="0.25">
      <c r="A735" s="6" t="s">
        <v>2853</v>
      </c>
      <c r="B735" s="5" t="s">
        <v>230</v>
      </c>
      <c r="C735" s="5" t="s">
        <v>93</v>
      </c>
      <c r="D735" s="7">
        <v>250000</v>
      </c>
      <c r="E735" s="122">
        <f>VLOOKUP($D735,Zusammenführung!$S$7:$AD$118,4,0)</f>
        <v>200000</v>
      </c>
      <c r="F735" s="123">
        <f>VLOOKUP($D735,Zusammenführung!$S$7:$AD$118,7,0)</f>
        <v>200000</v>
      </c>
      <c r="G735" s="123">
        <f>VLOOKUP($D735,Zusammenführung!$S$7:$AD$118,10,0)</f>
        <v>235010.06036217304</v>
      </c>
      <c r="H735" s="285">
        <f ca="1">VLOOKUP(E735,Zusammenführung!V$7:X$118,3,0)</f>
        <v>4</v>
      </c>
      <c r="I735" s="162">
        <f ca="1">VLOOKUP(F735,Zusammenführung!$Y$7:$AA$118,3,0)</f>
        <v>5</v>
      </c>
      <c r="J735" s="286">
        <f ca="1">VLOOKUP(G735,Zusammenführung!$AB$7:$AD$118,3,0)</f>
        <v>29</v>
      </c>
    </row>
    <row r="736" spans="1:10" x14ac:dyDescent="0.25">
      <c r="A736" s="6" t="s">
        <v>2854</v>
      </c>
      <c r="B736" s="5" t="s">
        <v>232</v>
      </c>
      <c r="C736" s="5" t="s">
        <v>93</v>
      </c>
      <c r="D736" s="7">
        <v>250000</v>
      </c>
      <c r="E736" s="122">
        <f>VLOOKUP($D736,Zusammenführung!$S$7:$AD$118,4,0)</f>
        <v>200000</v>
      </c>
      <c r="F736" s="123">
        <f>VLOOKUP($D736,Zusammenführung!$S$7:$AD$118,7,0)</f>
        <v>200000</v>
      </c>
      <c r="G736" s="123">
        <f>VLOOKUP($D736,Zusammenführung!$S$7:$AD$118,10,0)</f>
        <v>235010.06036217304</v>
      </c>
      <c r="H736" s="285">
        <f ca="1">VLOOKUP(E736,Zusammenführung!V$7:X$118,3,0)</f>
        <v>4</v>
      </c>
      <c r="I736" s="162">
        <f ca="1">VLOOKUP(F736,Zusammenführung!$Y$7:$AA$118,3,0)</f>
        <v>5</v>
      </c>
      <c r="J736" s="286">
        <f ca="1">VLOOKUP(G736,Zusammenführung!$AB$7:$AD$118,3,0)</f>
        <v>29</v>
      </c>
    </row>
    <row r="737" spans="1:10" x14ac:dyDescent="0.25">
      <c r="A737" s="6" t="s">
        <v>2855</v>
      </c>
      <c r="B737" s="5" t="s">
        <v>234</v>
      </c>
      <c r="C737" s="5" t="s">
        <v>93</v>
      </c>
      <c r="D737" s="7">
        <v>250000</v>
      </c>
      <c r="E737" s="122">
        <f>VLOOKUP($D737,Zusammenführung!$S$7:$AD$118,4,0)</f>
        <v>200000</v>
      </c>
      <c r="F737" s="123">
        <f>VLOOKUP($D737,Zusammenführung!$S$7:$AD$118,7,0)</f>
        <v>200000</v>
      </c>
      <c r="G737" s="123">
        <f>VLOOKUP($D737,Zusammenführung!$S$7:$AD$118,10,0)</f>
        <v>235010.06036217304</v>
      </c>
      <c r="H737" s="285">
        <f ca="1">VLOOKUP(E737,Zusammenführung!V$7:X$118,3,0)</f>
        <v>4</v>
      </c>
      <c r="I737" s="162">
        <f ca="1">VLOOKUP(F737,Zusammenführung!$Y$7:$AA$118,3,0)</f>
        <v>5</v>
      </c>
      <c r="J737" s="286">
        <f ca="1">VLOOKUP(G737,Zusammenführung!$AB$7:$AD$118,3,0)</f>
        <v>29</v>
      </c>
    </row>
    <row r="738" spans="1:10" x14ac:dyDescent="0.25">
      <c r="A738" s="6" t="s">
        <v>2856</v>
      </c>
      <c r="B738" s="5" t="s">
        <v>238</v>
      </c>
      <c r="C738" s="5" t="s">
        <v>93</v>
      </c>
      <c r="D738" s="7">
        <v>250000</v>
      </c>
      <c r="E738" s="122">
        <f>VLOOKUP($D738,Zusammenführung!$S$7:$AD$118,4,0)</f>
        <v>200000</v>
      </c>
      <c r="F738" s="123">
        <f>VLOOKUP($D738,Zusammenführung!$S$7:$AD$118,7,0)</f>
        <v>200000</v>
      </c>
      <c r="G738" s="123">
        <f>VLOOKUP($D738,Zusammenführung!$S$7:$AD$118,10,0)</f>
        <v>235010.06036217304</v>
      </c>
      <c r="H738" s="285">
        <f ca="1">VLOOKUP(E738,Zusammenführung!V$7:X$118,3,0)</f>
        <v>4</v>
      </c>
      <c r="I738" s="162">
        <f ca="1">VLOOKUP(F738,Zusammenführung!$Y$7:$AA$118,3,0)</f>
        <v>5</v>
      </c>
      <c r="J738" s="286">
        <f ca="1">VLOOKUP(G738,Zusammenführung!$AB$7:$AD$118,3,0)</f>
        <v>29</v>
      </c>
    </row>
    <row r="739" spans="1:10" x14ac:dyDescent="0.25">
      <c r="A739" s="6" t="s">
        <v>2857</v>
      </c>
      <c r="B739" s="5" t="s">
        <v>237</v>
      </c>
      <c r="C739" s="5" t="s">
        <v>93</v>
      </c>
      <c r="D739" s="7">
        <v>250000</v>
      </c>
      <c r="E739" s="122">
        <f>VLOOKUP($D739,Zusammenführung!$S$7:$AD$118,4,0)</f>
        <v>200000</v>
      </c>
      <c r="F739" s="123">
        <f>VLOOKUP($D739,Zusammenführung!$S$7:$AD$118,7,0)</f>
        <v>200000</v>
      </c>
      <c r="G739" s="123">
        <f>VLOOKUP($D739,Zusammenführung!$S$7:$AD$118,10,0)</f>
        <v>235010.06036217304</v>
      </c>
      <c r="H739" s="285">
        <f ca="1">VLOOKUP(E739,Zusammenführung!V$7:X$118,3,0)</f>
        <v>4</v>
      </c>
      <c r="I739" s="162">
        <f ca="1">VLOOKUP(F739,Zusammenführung!$Y$7:$AA$118,3,0)</f>
        <v>5</v>
      </c>
      <c r="J739" s="286">
        <f ca="1">VLOOKUP(G739,Zusammenführung!$AB$7:$AD$118,3,0)</f>
        <v>29</v>
      </c>
    </row>
    <row r="740" spans="1:10" x14ac:dyDescent="0.25">
      <c r="A740" s="6" t="s">
        <v>2858</v>
      </c>
      <c r="B740" s="5" t="s">
        <v>229</v>
      </c>
      <c r="C740" s="5" t="s">
        <v>93</v>
      </c>
      <c r="D740" s="7">
        <v>250000</v>
      </c>
      <c r="E740" s="122">
        <f>VLOOKUP($D740,Zusammenführung!$S$7:$AD$118,4,0)</f>
        <v>200000</v>
      </c>
      <c r="F740" s="123">
        <f>VLOOKUP($D740,Zusammenführung!$S$7:$AD$118,7,0)</f>
        <v>200000</v>
      </c>
      <c r="G740" s="123">
        <f>VLOOKUP($D740,Zusammenführung!$S$7:$AD$118,10,0)</f>
        <v>235010.06036217304</v>
      </c>
      <c r="H740" s="285">
        <f ca="1">VLOOKUP(E740,Zusammenführung!V$7:X$118,3,0)</f>
        <v>4</v>
      </c>
      <c r="I740" s="162">
        <f ca="1">VLOOKUP(F740,Zusammenführung!$Y$7:$AA$118,3,0)</f>
        <v>5</v>
      </c>
      <c r="J740" s="286">
        <f ca="1">VLOOKUP(G740,Zusammenführung!$AB$7:$AD$118,3,0)</f>
        <v>29</v>
      </c>
    </row>
    <row r="741" spans="1:10" x14ac:dyDescent="0.25">
      <c r="A741" s="6" t="s">
        <v>2859</v>
      </c>
      <c r="B741" s="5" t="s">
        <v>239</v>
      </c>
      <c r="C741" s="5" t="s">
        <v>93</v>
      </c>
      <c r="D741" s="7">
        <v>200000</v>
      </c>
      <c r="E741" s="122">
        <f>VLOOKUP($D741,Zusammenführung!$S$7:$AD$118,4,0)</f>
        <v>200000</v>
      </c>
      <c r="F741" s="123">
        <f>VLOOKUP($D741,Zusammenführung!$S$7:$AD$118,7,0)</f>
        <v>200000</v>
      </c>
      <c r="G741" s="123">
        <f>VLOOKUP($D741,Zusammenführung!$S$7:$AD$118,10,0)</f>
        <v>200000</v>
      </c>
      <c r="H741" s="285">
        <f ca="1">VLOOKUP(E741,Zusammenführung!V$7:X$118,3,0)</f>
        <v>4</v>
      </c>
      <c r="I741" s="162">
        <f ca="1">VLOOKUP(F741,Zusammenführung!$Y$7:$AA$118,3,0)</f>
        <v>5</v>
      </c>
      <c r="J741" s="286">
        <f ca="1">VLOOKUP(G741,Zusammenführung!$AB$7:$AD$118,3,0)</f>
        <v>28</v>
      </c>
    </row>
    <row r="742" spans="1:10" x14ac:dyDescent="0.25">
      <c r="A742" s="6" t="s">
        <v>2860</v>
      </c>
      <c r="B742" s="5" t="s">
        <v>240</v>
      </c>
      <c r="C742" s="5" t="s">
        <v>93</v>
      </c>
      <c r="D742" s="7">
        <v>200000</v>
      </c>
      <c r="E742" s="122">
        <f>VLOOKUP($D742,Zusammenführung!$S$7:$AD$118,4,0)</f>
        <v>200000</v>
      </c>
      <c r="F742" s="123">
        <f>VLOOKUP($D742,Zusammenführung!$S$7:$AD$118,7,0)</f>
        <v>200000</v>
      </c>
      <c r="G742" s="123">
        <f>VLOOKUP($D742,Zusammenführung!$S$7:$AD$118,10,0)</f>
        <v>200000</v>
      </c>
      <c r="H742" s="285">
        <f ca="1">VLOOKUP(E742,Zusammenführung!V$7:X$118,3,0)</f>
        <v>4</v>
      </c>
      <c r="I742" s="162">
        <f ca="1">VLOOKUP(F742,Zusammenführung!$Y$7:$AA$118,3,0)</f>
        <v>5</v>
      </c>
      <c r="J742" s="286">
        <f ca="1">VLOOKUP(G742,Zusammenführung!$AB$7:$AD$118,3,0)</f>
        <v>28</v>
      </c>
    </row>
    <row r="743" spans="1:10" x14ac:dyDescent="0.25">
      <c r="A743" s="6" t="s">
        <v>2861</v>
      </c>
      <c r="B743" s="5" t="s">
        <v>243</v>
      </c>
      <c r="C743" s="5" t="s">
        <v>93</v>
      </c>
      <c r="D743" s="7">
        <v>150000</v>
      </c>
      <c r="E743" s="122">
        <f>VLOOKUP($D743,Zusammenführung!$S$7:$AD$118,4,0)</f>
        <v>100000</v>
      </c>
      <c r="F743" s="123">
        <f>VLOOKUP($D743,Zusammenführung!$S$7:$AD$118,7,0)</f>
        <v>150000</v>
      </c>
      <c r="G743" s="123">
        <f>VLOOKUP($D743,Zusammenführung!$S$7:$AD$118,10,0)</f>
        <v>147176.07973421927</v>
      </c>
      <c r="H743" s="285">
        <f ca="1">VLOOKUP(E743,Zusammenführung!V$7:X$118,3,0)</f>
        <v>3</v>
      </c>
      <c r="I743" s="162">
        <f ca="1">VLOOKUP(F743,Zusammenführung!$Y$7:$AA$118,3,0)</f>
        <v>4</v>
      </c>
      <c r="J743" s="286">
        <f ca="1">VLOOKUP(G743,Zusammenführung!$AB$7:$AD$118,3,0)</f>
        <v>24</v>
      </c>
    </row>
    <row r="744" spans="1:10" x14ac:dyDescent="0.25">
      <c r="A744" s="6" t="s">
        <v>2862</v>
      </c>
      <c r="B744" s="5" t="s">
        <v>241</v>
      </c>
      <c r="C744" s="5" t="s">
        <v>93</v>
      </c>
      <c r="D744" s="7">
        <v>150000</v>
      </c>
      <c r="E744" s="122">
        <f>VLOOKUP($D744,Zusammenführung!$S$7:$AD$118,4,0)</f>
        <v>100000</v>
      </c>
      <c r="F744" s="123">
        <f>VLOOKUP($D744,Zusammenführung!$S$7:$AD$118,7,0)</f>
        <v>150000</v>
      </c>
      <c r="G744" s="123">
        <f>VLOOKUP($D744,Zusammenführung!$S$7:$AD$118,10,0)</f>
        <v>147176.07973421927</v>
      </c>
      <c r="H744" s="285">
        <f ca="1">VLOOKUP(E744,Zusammenführung!V$7:X$118,3,0)</f>
        <v>3</v>
      </c>
      <c r="I744" s="162">
        <f ca="1">VLOOKUP(F744,Zusammenführung!$Y$7:$AA$118,3,0)</f>
        <v>4</v>
      </c>
      <c r="J744" s="286">
        <f ca="1">VLOOKUP(G744,Zusammenführung!$AB$7:$AD$118,3,0)</f>
        <v>24</v>
      </c>
    </row>
    <row r="745" spans="1:10" x14ac:dyDescent="0.25">
      <c r="A745" s="6" t="s">
        <v>2863</v>
      </c>
      <c r="B745" s="5" t="s">
        <v>242</v>
      </c>
      <c r="C745" s="5" t="s">
        <v>93</v>
      </c>
      <c r="D745" s="7">
        <v>150000</v>
      </c>
      <c r="E745" s="122">
        <f>VLOOKUP($D745,Zusammenführung!$S$7:$AD$118,4,0)</f>
        <v>100000</v>
      </c>
      <c r="F745" s="123">
        <f>VLOOKUP($D745,Zusammenführung!$S$7:$AD$118,7,0)</f>
        <v>150000</v>
      </c>
      <c r="G745" s="123">
        <f>VLOOKUP($D745,Zusammenführung!$S$7:$AD$118,10,0)</f>
        <v>147176.07973421927</v>
      </c>
      <c r="H745" s="285">
        <f ca="1">VLOOKUP(E745,Zusammenführung!V$7:X$118,3,0)</f>
        <v>3</v>
      </c>
      <c r="I745" s="162">
        <f ca="1">VLOOKUP(F745,Zusammenführung!$Y$7:$AA$118,3,0)</f>
        <v>4</v>
      </c>
      <c r="J745" s="286">
        <f ca="1">VLOOKUP(G745,Zusammenführung!$AB$7:$AD$118,3,0)</f>
        <v>24</v>
      </c>
    </row>
    <row r="746" spans="1:10" x14ac:dyDescent="0.25">
      <c r="A746" s="6" t="s">
        <v>2864</v>
      </c>
      <c r="B746" s="5" t="s">
        <v>250</v>
      </c>
      <c r="C746" s="5" t="s">
        <v>93</v>
      </c>
      <c r="D746" s="7">
        <v>100000</v>
      </c>
      <c r="E746" s="122">
        <f>VLOOKUP($D746,Zusammenführung!$S$7:$AD$118,4,0)</f>
        <v>100000</v>
      </c>
      <c r="F746" s="123">
        <f>VLOOKUP($D746,Zusammenführung!$S$7:$AD$118,7,0)</f>
        <v>100000</v>
      </c>
      <c r="G746" s="123">
        <f>VLOOKUP($D746,Zusammenführung!$S$7:$AD$118,10,0)</f>
        <v>102325.58139534885</v>
      </c>
      <c r="H746" s="285">
        <f ca="1">VLOOKUP(E746,Zusammenführung!V$7:X$118,3,0)</f>
        <v>3</v>
      </c>
      <c r="I746" s="162">
        <f ca="1">VLOOKUP(F746,Zusammenführung!$Y$7:$AA$118,3,0)</f>
        <v>3</v>
      </c>
      <c r="J746" s="286">
        <f ca="1">VLOOKUP(G746,Zusammenführung!$AB$7:$AD$118,3,0)</f>
        <v>20</v>
      </c>
    </row>
    <row r="747" spans="1:10" x14ac:dyDescent="0.25">
      <c r="A747" s="6" t="s">
        <v>2865</v>
      </c>
      <c r="B747" s="5" t="s">
        <v>245</v>
      </c>
      <c r="C747" s="5" t="s">
        <v>93</v>
      </c>
      <c r="D747" s="7">
        <v>100000</v>
      </c>
      <c r="E747" s="122">
        <f>VLOOKUP($D747,Zusammenführung!$S$7:$AD$118,4,0)</f>
        <v>100000</v>
      </c>
      <c r="F747" s="123">
        <f>VLOOKUP($D747,Zusammenführung!$S$7:$AD$118,7,0)</f>
        <v>100000</v>
      </c>
      <c r="G747" s="123">
        <f>VLOOKUP($D747,Zusammenführung!$S$7:$AD$118,10,0)</f>
        <v>102325.58139534885</v>
      </c>
      <c r="H747" s="285">
        <f ca="1">VLOOKUP(E747,Zusammenführung!V$7:X$118,3,0)</f>
        <v>3</v>
      </c>
      <c r="I747" s="162">
        <f ca="1">VLOOKUP(F747,Zusammenführung!$Y$7:$AA$118,3,0)</f>
        <v>3</v>
      </c>
      <c r="J747" s="286">
        <f ca="1">VLOOKUP(G747,Zusammenführung!$AB$7:$AD$118,3,0)</f>
        <v>20</v>
      </c>
    </row>
    <row r="748" spans="1:10" x14ac:dyDescent="0.25">
      <c r="A748" s="6" t="s">
        <v>2866</v>
      </c>
      <c r="B748" s="5" t="s">
        <v>244</v>
      </c>
      <c r="C748" s="5" t="s">
        <v>93</v>
      </c>
      <c r="D748" s="7">
        <v>100000</v>
      </c>
      <c r="E748" s="122">
        <f>VLOOKUP($D748,Zusammenführung!$S$7:$AD$118,4,0)</f>
        <v>100000</v>
      </c>
      <c r="F748" s="123">
        <f>VLOOKUP($D748,Zusammenführung!$S$7:$AD$118,7,0)</f>
        <v>100000</v>
      </c>
      <c r="G748" s="123">
        <f>VLOOKUP($D748,Zusammenführung!$S$7:$AD$118,10,0)</f>
        <v>102325.58139534885</v>
      </c>
      <c r="H748" s="285">
        <f ca="1">VLOOKUP(E748,Zusammenführung!V$7:X$118,3,0)</f>
        <v>3</v>
      </c>
      <c r="I748" s="162">
        <f ca="1">VLOOKUP(F748,Zusammenführung!$Y$7:$AA$118,3,0)</f>
        <v>3</v>
      </c>
      <c r="J748" s="286">
        <f ca="1">VLOOKUP(G748,Zusammenführung!$AB$7:$AD$118,3,0)</f>
        <v>20</v>
      </c>
    </row>
    <row r="749" spans="1:10" x14ac:dyDescent="0.25">
      <c r="A749" s="6" t="s">
        <v>2867</v>
      </c>
      <c r="B749" s="5" t="s">
        <v>251</v>
      </c>
      <c r="C749" s="5" t="s">
        <v>93</v>
      </c>
      <c r="D749" s="7">
        <v>100000</v>
      </c>
      <c r="E749" s="122">
        <f>VLOOKUP($D749,Zusammenführung!$S$7:$AD$118,4,0)</f>
        <v>100000</v>
      </c>
      <c r="F749" s="123">
        <f>VLOOKUP($D749,Zusammenführung!$S$7:$AD$118,7,0)</f>
        <v>100000</v>
      </c>
      <c r="G749" s="123">
        <f>VLOOKUP($D749,Zusammenführung!$S$7:$AD$118,10,0)</f>
        <v>102325.58139534885</v>
      </c>
      <c r="H749" s="285">
        <f ca="1">VLOOKUP(E749,Zusammenführung!V$7:X$118,3,0)</f>
        <v>3</v>
      </c>
      <c r="I749" s="162">
        <f ca="1">VLOOKUP(F749,Zusammenführung!$Y$7:$AA$118,3,0)</f>
        <v>3</v>
      </c>
      <c r="J749" s="286">
        <f ca="1">VLOOKUP(G749,Zusammenführung!$AB$7:$AD$118,3,0)</f>
        <v>20</v>
      </c>
    </row>
    <row r="750" spans="1:10" x14ac:dyDescent="0.25">
      <c r="A750" s="6" t="s">
        <v>2868</v>
      </c>
      <c r="B750" s="5" t="s">
        <v>249</v>
      </c>
      <c r="C750" s="5" t="s">
        <v>93</v>
      </c>
      <c r="D750" s="7">
        <v>100000</v>
      </c>
      <c r="E750" s="122">
        <f>VLOOKUP($D750,Zusammenführung!$S$7:$AD$118,4,0)</f>
        <v>100000</v>
      </c>
      <c r="F750" s="123">
        <f>VLOOKUP($D750,Zusammenführung!$S$7:$AD$118,7,0)</f>
        <v>100000</v>
      </c>
      <c r="G750" s="123">
        <f>VLOOKUP($D750,Zusammenführung!$S$7:$AD$118,10,0)</f>
        <v>102325.58139534885</v>
      </c>
      <c r="H750" s="285">
        <f ca="1">VLOOKUP(E750,Zusammenführung!V$7:X$118,3,0)</f>
        <v>3</v>
      </c>
      <c r="I750" s="162">
        <f ca="1">VLOOKUP(F750,Zusammenführung!$Y$7:$AA$118,3,0)</f>
        <v>3</v>
      </c>
      <c r="J750" s="286">
        <f ca="1">VLOOKUP(G750,Zusammenführung!$AB$7:$AD$118,3,0)</f>
        <v>20</v>
      </c>
    </row>
    <row r="751" spans="1:10" x14ac:dyDescent="0.25">
      <c r="A751" s="6" t="s">
        <v>2869</v>
      </c>
      <c r="B751" s="5" t="s">
        <v>247</v>
      </c>
      <c r="C751" s="5" t="s">
        <v>93</v>
      </c>
      <c r="D751" s="7">
        <v>100000</v>
      </c>
      <c r="E751" s="122">
        <f>VLOOKUP($D751,Zusammenführung!$S$7:$AD$118,4,0)</f>
        <v>100000</v>
      </c>
      <c r="F751" s="123">
        <f>VLOOKUP($D751,Zusammenführung!$S$7:$AD$118,7,0)</f>
        <v>100000</v>
      </c>
      <c r="G751" s="123">
        <f>VLOOKUP($D751,Zusammenführung!$S$7:$AD$118,10,0)</f>
        <v>102325.58139534885</v>
      </c>
      <c r="H751" s="285">
        <f ca="1">VLOOKUP(E751,Zusammenführung!V$7:X$118,3,0)</f>
        <v>3</v>
      </c>
      <c r="I751" s="162">
        <f ca="1">VLOOKUP(F751,Zusammenführung!$Y$7:$AA$118,3,0)</f>
        <v>3</v>
      </c>
      <c r="J751" s="286">
        <f ca="1">VLOOKUP(G751,Zusammenführung!$AB$7:$AD$118,3,0)</f>
        <v>20</v>
      </c>
    </row>
    <row r="752" spans="1:10" x14ac:dyDescent="0.25">
      <c r="A752" s="6" t="s">
        <v>2870</v>
      </c>
      <c r="B752" s="5" t="s">
        <v>252</v>
      </c>
      <c r="C752" s="5" t="s">
        <v>93</v>
      </c>
      <c r="D752" s="7">
        <v>100000</v>
      </c>
      <c r="E752" s="122">
        <f>VLOOKUP($D752,Zusammenführung!$S$7:$AD$118,4,0)</f>
        <v>100000</v>
      </c>
      <c r="F752" s="123">
        <f>VLOOKUP($D752,Zusammenführung!$S$7:$AD$118,7,0)</f>
        <v>100000</v>
      </c>
      <c r="G752" s="123">
        <f>VLOOKUP($D752,Zusammenführung!$S$7:$AD$118,10,0)</f>
        <v>102325.58139534885</v>
      </c>
      <c r="H752" s="285">
        <f ca="1">VLOOKUP(E752,Zusammenführung!V$7:X$118,3,0)</f>
        <v>3</v>
      </c>
      <c r="I752" s="162">
        <f ca="1">VLOOKUP(F752,Zusammenführung!$Y$7:$AA$118,3,0)</f>
        <v>3</v>
      </c>
      <c r="J752" s="286">
        <f ca="1">VLOOKUP(G752,Zusammenführung!$AB$7:$AD$118,3,0)</f>
        <v>20</v>
      </c>
    </row>
    <row r="753" spans="1:10" x14ac:dyDescent="0.25">
      <c r="A753" s="6" t="s">
        <v>2871</v>
      </c>
      <c r="B753" s="5" t="s">
        <v>248</v>
      </c>
      <c r="C753" s="5" t="s">
        <v>93</v>
      </c>
      <c r="D753" s="7">
        <v>100000</v>
      </c>
      <c r="E753" s="122">
        <f>VLOOKUP($D753,Zusammenführung!$S$7:$AD$118,4,0)</f>
        <v>100000</v>
      </c>
      <c r="F753" s="123">
        <f>VLOOKUP($D753,Zusammenführung!$S$7:$AD$118,7,0)</f>
        <v>100000</v>
      </c>
      <c r="G753" s="123">
        <f>VLOOKUP($D753,Zusammenführung!$S$7:$AD$118,10,0)</f>
        <v>102325.58139534885</v>
      </c>
      <c r="H753" s="285">
        <f ca="1">VLOOKUP(E753,Zusammenführung!V$7:X$118,3,0)</f>
        <v>3</v>
      </c>
      <c r="I753" s="162">
        <f ca="1">VLOOKUP(F753,Zusammenführung!$Y$7:$AA$118,3,0)</f>
        <v>3</v>
      </c>
      <c r="J753" s="286">
        <f ca="1">VLOOKUP(G753,Zusammenführung!$AB$7:$AD$118,3,0)</f>
        <v>20</v>
      </c>
    </row>
    <row r="754" spans="1:10" x14ac:dyDescent="0.25">
      <c r="A754" s="6" t="s">
        <v>2872</v>
      </c>
      <c r="B754" s="5" t="s">
        <v>254</v>
      </c>
      <c r="C754" s="5" t="s">
        <v>93</v>
      </c>
      <c r="D754" s="7">
        <v>100000</v>
      </c>
      <c r="E754" s="122">
        <f>VLOOKUP($D754,Zusammenführung!$S$7:$AD$118,4,0)</f>
        <v>100000</v>
      </c>
      <c r="F754" s="123">
        <f>VLOOKUP($D754,Zusammenführung!$S$7:$AD$118,7,0)</f>
        <v>100000</v>
      </c>
      <c r="G754" s="123">
        <f>VLOOKUP($D754,Zusammenführung!$S$7:$AD$118,10,0)</f>
        <v>102325.58139534885</v>
      </c>
      <c r="H754" s="285">
        <f ca="1">VLOOKUP(E754,Zusammenführung!V$7:X$118,3,0)</f>
        <v>3</v>
      </c>
      <c r="I754" s="162">
        <f ca="1">VLOOKUP(F754,Zusammenführung!$Y$7:$AA$118,3,0)</f>
        <v>3</v>
      </c>
      <c r="J754" s="286">
        <f ca="1">VLOOKUP(G754,Zusammenführung!$AB$7:$AD$118,3,0)</f>
        <v>20</v>
      </c>
    </row>
    <row r="755" spans="1:10" x14ac:dyDescent="0.25">
      <c r="A755" s="6" t="s">
        <v>2873</v>
      </c>
      <c r="B755" s="5" t="s">
        <v>253</v>
      </c>
      <c r="C755" s="5" t="s">
        <v>93</v>
      </c>
      <c r="D755" s="7">
        <v>100000</v>
      </c>
      <c r="E755" s="122">
        <f>VLOOKUP($D755,Zusammenführung!$S$7:$AD$118,4,0)</f>
        <v>100000</v>
      </c>
      <c r="F755" s="123">
        <f>VLOOKUP($D755,Zusammenführung!$S$7:$AD$118,7,0)</f>
        <v>100000</v>
      </c>
      <c r="G755" s="123">
        <f>VLOOKUP($D755,Zusammenführung!$S$7:$AD$118,10,0)</f>
        <v>102325.58139534885</v>
      </c>
      <c r="H755" s="285">
        <f ca="1">VLOOKUP(E755,Zusammenführung!V$7:X$118,3,0)</f>
        <v>3</v>
      </c>
      <c r="I755" s="162">
        <f ca="1">VLOOKUP(F755,Zusammenführung!$Y$7:$AA$118,3,0)</f>
        <v>3</v>
      </c>
      <c r="J755" s="286">
        <f ca="1">VLOOKUP(G755,Zusammenführung!$AB$7:$AD$118,3,0)</f>
        <v>20</v>
      </c>
    </row>
    <row r="756" spans="1:10" x14ac:dyDescent="0.25">
      <c r="A756" s="6" t="s">
        <v>2874</v>
      </c>
      <c r="B756" s="5" t="s">
        <v>246</v>
      </c>
      <c r="C756" s="5" t="s">
        <v>93</v>
      </c>
      <c r="D756" s="7">
        <v>100000</v>
      </c>
      <c r="E756" s="122">
        <f>VLOOKUP($D756,Zusammenführung!$S$7:$AD$118,4,0)</f>
        <v>100000</v>
      </c>
      <c r="F756" s="123">
        <f>VLOOKUP($D756,Zusammenführung!$S$7:$AD$118,7,0)</f>
        <v>100000</v>
      </c>
      <c r="G756" s="123">
        <f>VLOOKUP($D756,Zusammenführung!$S$7:$AD$118,10,0)</f>
        <v>102325.58139534885</v>
      </c>
      <c r="H756" s="285">
        <f ca="1">VLOOKUP(E756,Zusammenführung!V$7:X$118,3,0)</f>
        <v>3</v>
      </c>
      <c r="I756" s="162">
        <f ca="1">VLOOKUP(F756,Zusammenführung!$Y$7:$AA$118,3,0)</f>
        <v>3</v>
      </c>
      <c r="J756" s="286">
        <f ca="1">VLOOKUP(G756,Zusammenführung!$AB$7:$AD$118,3,0)</f>
        <v>20</v>
      </c>
    </row>
    <row r="757" spans="1:10" x14ac:dyDescent="0.25">
      <c r="A757" s="6" t="s">
        <v>2875</v>
      </c>
      <c r="B757" s="5" t="s">
        <v>255</v>
      </c>
      <c r="C757" s="5" t="s">
        <v>93</v>
      </c>
      <c r="D757" s="7">
        <v>75000</v>
      </c>
      <c r="E757" s="122">
        <f>VLOOKUP($D757,Zusammenführung!$S$7:$AD$118,4,0)</f>
        <v>50000</v>
      </c>
      <c r="F757" s="123">
        <f>VLOOKUP($D757,Zusammenführung!$S$7:$AD$118,7,0)</f>
        <v>50000</v>
      </c>
      <c r="G757" s="123">
        <f>VLOOKUP($D757,Zusammenführung!$S$7:$AD$118,10,0)</f>
        <v>73920.265780730901</v>
      </c>
      <c r="H757" s="285">
        <f ca="1">VLOOKUP(E757,Zusammenführung!V$7:X$118,3,0)</f>
        <v>2</v>
      </c>
      <c r="I757" s="162">
        <f ca="1">VLOOKUP(F757,Zusammenführung!$Y$7:$AA$118,3,0)</f>
        <v>2</v>
      </c>
      <c r="J757" s="286">
        <f ca="1">VLOOKUP(G757,Zusammenführung!$AB$7:$AD$118,3,0)</f>
        <v>17</v>
      </c>
    </row>
    <row r="758" spans="1:10" x14ac:dyDescent="0.25">
      <c r="A758" s="6" t="s">
        <v>2876</v>
      </c>
      <c r="B758" s="5" t="s">
        <v>256</v>
      </c>
      <c r="C758" s="5" t="s">
        <v>93</v>
      </c>
      <c r="D758" s="7">
        <v>50000</v>
      </c>
      <c r="E758" s="122">
        <f>VLOOKUP($D758,Zusammenführung!$S$7:$AD$118,4,0)</f>
        <v>50000</v>
      </c>
      <c r="F758" s="123">
        <f>VLOOKUP($D758,Zusammenführung!$S$7:$AD$118,7,0)</f>
        <v>50000</v>
      </c>
      <c r="G758" s="123">
        <f>VLOOKUP($D758,Zusammenführung!$S$7:$AD$118,10,0)</f>
        <v>50000</v>
      </c>
      <c r="H758" s="285">
        <f ca="1">VLOOKUP(E758,Zusammenführung!V$7:X$118,3,0)</f>
        <v>2</v>
      </c>
      <c r="I758" s="162">
        <f ca="1">VLOOKUP(F758,Zusammenführung!$Y$7:$AA$118,3,0)</f>
        <v>2</v>
      </c>
      <c r="J758" s="286">
        <f ca="1">VLOOKUP(G758,Zusammenführung!$AB$7:$AD$118,3,0)</f>
        <v>14</v>
      </c>
    </row>
    <row r="759" spans="1:10" x14ac:dyDescent="0.25">
      <c r="A759" s="6" t="s">
        <v>2877</v>
      </c>
      <c r="B759" s="5" t="s">
        <v>259</v>
      </c>
      <c r="C759" s="5" t="s">
        <v>93</v>
      </c>
      <c r="D759" s="7">
        <v>50000</v>
      </c>
      <c r="E759" s="122">
        <f>VLOOKUP($D759,Zusammenführung!$S$7:$AD$118,4,0)</f>
        <v>50000</v>
      </c>
      <c r="F759" s="123">
        <f>VLOOKUP($D759,Zusammenführung!$S$7:$AD$118,7,0)</f>
        <v>50000</v>
      </c>
      <c r="G759" s="123">
        <f>VLOOKUP($D759,Zusammenführung!$S$7:$AD$118,10,0)</f>
        <v>50000</v>
      </c>
      <c r="H759" s="285">
        <f ca="1">VLOOKUP(E759,Zusammenführung!V$7:X$118,3,0)</f>
        <v>2</v>
      </c>
      <c r="I759" s="162">
        <f ca="1">VLOOKUP(F759,Zusammenführung!$Y$7:$AA$118,3,0)</f>
        <v>2</v>
      </c>
      <c r="J759" s="286">
        <f ca="1">VLOOKUP(G759,Zusammenführung!$AB$7:$AD$118,3,0)</f>
        <v>14</v>
      </c>
    </row>
    <row r="760" spans="1:10" x14ac:dyDescent="0.25">
      <c r="A760" s="6" t="s">
        <v>2878</v>
      </c>
      <c r="B760" s="5" t="s">
        <v>257</v>
      </c>
      <c r="C760" s="5" t="s">
        <v>93</v>
      </c>
      <c r="D760" s="7">
        <v>50000</v>
      </c>
      <c r="E760" s="122">
        <f>VLOOKUP($D760,Zusammenführung!$S$7:$AD$118,4,0)</f>
        <v>50000</v>
      </c>
      <c r="F760" s="123">
        <f>VLOOKUP($D760,Zusammenführung!$S$7:$AD$118,7,0)</f>
        <v>50000</v>
      </c>
      <c r="G760" s="123">
        <f>VLOOKUP($D760,Zusammenführung!$S$7:$AD$118,10,0)</f>
        <v>50000</v>
      </c>
      <c r="H760" s="285">
        <f ca="1">VLOOKUP(E760,Zusammenführung!V$7:X$118,3,0)</f>
        <v>2</v>
      </c>
      <c r="I760" s="162">
        <f ca="1">VLOOKUP(F760,Zusammenführung!$Y$7:$AA$118,3,0)</f>
        <v>2</v>
      </c>
      <c r="J760" s="286">
        <f ca="1">VLOOKUP(G760,Zusammenführung!$AB$7:$AD$118,3,0)</f>
        <v>14</v>
      </c>
    </row>
    <row r="761" spans="1:10" x14ac:dyDescent="0.25">
      <c r="A761" s="6" t="s">
        <v>2879</v>
      </c>
      <c r="B761" s="5" t="s">
        <v>258</v>
      </c>
      <c r="C761" s="5" t="s">
        <v>93</v>
      </c>
      <c r="D761" s="7">
        <v>50000</v>
      </c>
      <c r="E761" s="122">
        <f>VLOOKUP($D761,Zusammenführung!$S$7:$AD$118,4,0)</f>
        <v>50000</v>
      </c>
      <c r="F761" s="123">
        <f>VLOOKUP($D761,Zusammenführung!$S$7:$AD$118,7,0)</f>
        <v>50000</v>
      </c>
      <c r="G761" s="123">
        <f>VLOOKUP($D761,Zusammenführung!$S$7:$AD$118,10,0)</f>
        <v>50000</v>
      </c>
      <c r="H761" s="285">
        <f ca="1">VLOOKUP(E761,Zusammenführung!V$7:X$118,3,0)</f>
        <v>2</v>
      </c>
      <c r="I761" s="162">
        <f ca="1">VLOOKUP(F761,Zusammenführung!$Y$7:$AA$118,3,0)</f>
        <v>2</v>
      </c>
      <c r="J761" s="286">
        <f ca="1">VLOOKUP(G761,Zusammenführung!$AB$7:$AD$118,3,0)</f>
        <v>14</v>
      </c>
    </row>
    <row r="762" spans="1:10" x14ac:dyDescent="0.25">
      <c r="A762" s="6" t="s">
        <v>2880</v>
      </c>
      <c r="B762" s="5" t="s">
        <v>261</v>
      </c>
      <c r="C762" s="5" t="s">
        <v>94</v>
      </c>
      <c r="D762" s="7">
        <v>600000</v>
      </c>
      <c r="E762" s="122">
        <f>VLOOKUP($D762,Zusammenführung!$S$7:$AD$118,4,0)</f>
        <v>500000</v>
      </c>
      <c r="F762" s="123">
        <f>VLOOKUP($D762,Zusammenführung!$S$7:$AD$118,7,0)</f>
        <v>600000</v>
      </c>
      <c r="G762" s="123">
        <f>VLOOKUP($D762,Zusammenführung!$S$7:$AD$118,10,0)</f>
        <v>604426.55935613695</v>
      </c>
      <c r="H762" s="285">
        <f ca="1">VLOOKUP(E762,Zusammenführung!V$7:X$118,3,0)</f>
        <v>5</v>
      </c>
      <c r="I762" s="162">
        <f ca="1">VLOOKUP(F762,Zusammenführung!$Y$7:$AA$118,3,0)</f>
        <v>8</v>
      </c>
      <c r="J762" s="286">
        <f ca="1">VLOOKUP(G762,Zusammenführung!$AB$7:$AD$118,3,0)</f>
        <v>38</v>
      </c>
    </row>
    <row r="763" spans="1:10" x14ac:dyDescent="0.25">
      <c r="A763" s="6" t="s">
        <v>2881</v>
      </c>
      <c r="B763" s="5" t="s">
        <v>260</v>
      </c>
      <c r="C763" s="5" t="s">
        <v>94</v>
      </c>
      <c r="D763" s="7">
        <v>600000</v>
      </c>
      <c r="E763" s="122">
        <f>VLOOKUP($D763,Zusammenführung!$S$7:$AD$118,4,0)</f>
        <v>500000</v>
      </c>
      <c r="F763" s="123">
        <f>VLOOKUP($D763,Zusammenführung!$S$7:$AD$118,7,0)</f>
        <v>600000</v>
      </c>
      <c r="G763" s="123">
        <f>VLOOKUP($D763,Zusammenführung!$S$7:$AD$118,10,0)</f>
        <v>604426.55935613695</v>
      </c>
      <c r="H763" s="285">
        <f ca="1">VLOOKUP(E763,Zusammenführung!V$7:X$118,3,0)</f>
        <v>5</v>
      </c>
      <c r="I763" s="162">
        <f ca="1">VLOOKUP(F763,Zusammenführung!$Y$7:$AA$118,3,0)</f>
        <v>8</v>
      </c>
      <c r="J763" s="286">
        <f ca="1">VLOOKUP(G763,Zusammenführung!$AB$7:$AD$118,3,0)</f>
        <v>38</v>
      </c>
    </row>
    <row r="764" spans="1:10" x14ac:dyDescent="0.25">
      <c r="A764" s="6" t="s">
        <v>2882</v>
      </c>
      <c r="B764" s="5" t="s">
        <v>262</v>
      </c>
      <c r="C764" s="5" t="s">
        <v>94</v>
      </c>
      <c r="D764" s="7">
        <v>400000</v>
      </c>
      <c r="E764" s="122">
        <f>VLOOKUP($D764,Zusammenführung!$S$7:$AD$118,4,0)</f>
        <v>500000</v>
      </c>
      <c r="F764" s="123">
        <f>VLOOKUP($D764,Zusammenführung!$S$7:$AD$118,7,0)</f>
        <v>400000</v>
      </c>
      <c r="G764" s="123">
        <f>VLOOKUP($D764,Zusammenführung!$S$7:$AD$118,10,0)</f>
        <v>387122.73641851114</v>
      </c>
      <c r="H764" s="285">
        <f ca="1">VLOOKUP(E764,Zusammenführung!V$7:X$118,3,0)</f>
        <v>5</v>
      </c>
      <c r="I764" s="162">
        <f ca="1">VLOOKUP(F764,Zusammenführung!$Y$7:$AA$118,3,0)</f>
        <v>7</v>
      </c>
      <c r="J764" s="286">
        <f ca="1">VLOOKUP(G764,Zusammenführung!$AB$7:$AD$118,3,0)</f>
        <v>33</v>
      </c>
    </row>
    <row r="765" spans="1:10" x14ac:dyDescent="0.25">
      <c r="A765" s="6" t="s">
        <v>2883</v>
      </c>
      <c r="B765" s="5" t="s">
        <v>264</v>
      </c>
      <c r="C765" s="5" t="s">
        <v>94</v>
      </c>
      <c r="D765" s="7">
        <v>400000</v>
      </c>
      <c r="E765" s="122">
        <f>VLOOKUP($D765,Zusammenführung!$S$7:$AD$118,4,0)</f>
        <v>500000</v>
      </c>
      <c r="F765" s="123">
        <f>VLOOKUP($D765,Zusammenführung!$S$7:$AD$118,7,0)</f>
        <v>400000</v>
      </c>
      <c r="G765" s="123">
        <f>VLOOKUP($D765,Zusammenführung!$S$7:$AD$118,10,0)</f>
        <v>387122.73641851114</v>
      </c>
      <c r="H765" s="285">
        <f ca="1">VLOOKUP(E765,Zusammenführung!V$7:X$118,3,0)</f>
        <v>5</v>
      </c>
      <c r="I765" s="162">
        <f ca="1">VLOOKUP(F765,Zusammenführung!$Y$7:$AA$118,3,0)</f>
        <v>7</v>
      </c>
      <c r="J765" s="286">
        <f ca="1">VLOOKUP(G765,Zusammenführung!$AB$7:$AD$118,3,0)</f>
        <v>33</v>
      </c>
    </row>
    <row r="766" spans="1:10" x14ac:dyDescent="0.25">
      <c r="A766" s="6" t="s">
        <v>2884</v>
      </c>
      <c r="B766" s="5" t="s">
        <v>263</v>
      </c>
      <c r="C766" s="5" t="s">
        <v>94</v>
      </c>
      <c r="D766" s="7">
        <v>400000</v>
      </c>
      <c r="E766" s="122">
        <f>VLOOKUP($D766,Zusammenführung!$S$7:$AD$118,4,0)</f>
        <v>500000</v>
      </c>
      <c r="F766" s="123">
        <f>VLOOKUP($D766,Zusammenführung!$S$7:$AD$118,7,0)</f>
        <v>400000</v>
      </c>
      <c r="G766" s="123">
        <f>VLOOKUP($D766,Zusammenführung!$S$7:$AD$118,10,0)</f>
        <v>387122.73641851114</v>
      </c>
      <c r="H766" s="285">
        <f ca="1">VLOOKUP(E766,Zusammenführung!V$7:X$118,3,0)</f>
        <v>5</v>
      </c>
      <c r="I766" s="162">
        <f ca="1">VLOOKUP(F766,Zusammenführung!$Y$7:$AA$118,3,0)</f>
        <v>7</v>
      </c>
      <c r="J766" s="286">
        <f ca="1">VLOOKUP(G766,Zusammenführung!$AB$7:$AD$118,3,0)</f>
        <v>33</v>
      </c>
    </row>
    <row r="767" spans="1:10" x14ac:dyDescent="0.25">
      <c r="A767" s="6" t="s">
        <v>2885</v>
      </c>
      <c r="B767" s="5" t="s">
        <v>265</v>
      </c>
      <c r="C767" s="5" t="s">
        <v>94</v>
      </c>
      <c r="D767" s="7">
        <v>400000</v>
      </c>
      <c r="E767" s="122">
        <f>VLOOKUP($D767,Zusammenführung!$S$7:$AD$118,4,0)</f>
        <v>500000</v>
      </c>
      <c r="F767" s="123">
        <f>VLOOKUP($D767,Zusammenführung!$S$7:$AD$118,7,0)</f>
        <v>400000</v>
      </c>
      <c r="G767" s="123">
        <f>VLOOKUP($D767,Zusammenführung!$S$7:$AD$118,10,0)</f>
        <v>387122.73641851114</v>
      </c>
      <c r="H767" s="285">
        <f ca="1">VLOOKUP(E767,Zusammenführung!V$7:X$118,3,0)</f>
        <v>5</v>
      </c>
      <c r="I767" s="162">
        <f ca="1">VLOOKUP(F767,Zusammenführung!$Y$7:$AA$118,3,0)</f>
        <v>7</v>
      </c>
      <c r="J767" s="286">
        <f ca="1">VLOOKUP(G767,Zusammenführung!$AB$7:$AD$118,3,0)</f>
        <v>33</v>
      </c>
    </row>
    <row r="768" spans="1:10" x14ac:dyDescent="0.25">
      <c r="A768" s="6" t="s">
        <v>2886</v>
      </c>
      <c r="B768" s="5" t="s">
        <v>266</v>
      </c>
      <c r="C768" s="5" t="s">
        <v>94</v>
      </c>
      <c r="D768" s="7">
        <v>325000</v>
      </c>
      <c r="E768" s="122">
        <f>VLOOKUP($D768,Zusammenführung!$S$7:$AD$118,4,0)</f>
        <v>200000</v>
      </c>
      <c r="F768" s="123">
        <f>VLOOKUP($D768,Zusammenführung!$S$7:$AD$118,7,0)</f>
        <v>300000</v>
      </c>
      <c r="G768" s="123">
        <f>VLOOKUP($D768,Zusammenführung!$S$7:$AD$118,10,0)</f>
        <v>308651.9114688129</v>
      </c>
      <c r="H768" s="285">
        <f ca="1">VLOOKUP(E768,Zusammenführung!V$7:X$118,3,0)</f>
        <v>4</v>
      </c>
      <c r="I768" s="162">
        <f ca="1">VLOOKUP(F768,Zusammenführung!$Y$7:$AA$118,3,0)</f>
        <v>6</v>
      </c>
      <c r="J768" s="286">
        <f ca="1">VLOOKUP(G768,Zusammenführung!$AB$7:$AD$118,3,0)</f>
        <v>31</v>
      </c>
    </row>
    <row r="769" spans="1:10" x14ac:dyDescent="0.25">
      <c r="A769" s="6" t="s">
        <v>2887</v>
      </c>
      <c r="B769" s="5" t="s">
        <v>269</v>
      </c>
      <c r="C769" s="5" t="s">
        <v>94</v>
      </c>
      <c r="D769" s="7">
        <v>300000</v>
      </c>
      <c r="E769" s="122">
        <f>VLOOKUP($D769,Zusammenführung!$S$7:$AD$118,4,0)</f>
        <v>200000</v>
      </c>
      <c r="F769" s="123">
        <f>VLOOKUP($D769,Zusammenführung!$S$7:$AD$118,7,0)</f>
        <v>300000</v>
      </c>
      <c r="G769" s="123">
        <f>VLOOKUP($D769,Zusammenführung!$S$7:$AD$118,10,0)</f>
        <v>308651.9114688129</v>
      </c>
      <c r="H769" s="285">
        <f ca="1">VLOOKUP(E769,Zusammenführung!V$7:X$118,3,0)</f>
        <v>4</v>
      </c>
      <c r="I769" s="162">
        <f ca="1">VLOOKUP(F769,Zusammenführung!$Y$7:$AA$118,3,0)</f>
        <v>6</v>
      </c>
      <c r="J769" s="286">
        <f ca="1">VLOOKUP(G769,Zusammenführung!$AB$7:$AD$118,3,0)</f>
        <v>31</v>
      </c>
    </row>
    <row r="770" spans="1:10" x14ac:dyDescent="0.25">
      <c r="A770" s="6" t="s">
        <v>2888</v>
      </c>
      <c r="B770" s="5" t="s">
        <v>273</v>
      </c>
      <c r="C770" s="5" t="s">
        <v>94</v>
      </c>
      <c r="D770" s="7">
        <v>300000</v>
      </c>
      <c r="E770" s="122">
        <f>VLOOKUP($D770,Zusammenführung!$S$7:$AD$118,4,0)</f>
        <v>200000</v>
      </c>
      <c r="F770" s="123">
        <f>VLOOKUP($D770,Zusammenführung!$S$7:$AD$118,7,0)</f>
        <v>300000</v>
      </c>
      <c r="G770" s="123">
        <f>VLOOKUP($D770,Zusammenführung!$S$7:$AD$118,10,0)</f>
        <v>308651.9114688129</v>
      </c>
      <c r="H770" s="285">
        <f ca="1">VLOOKUP(E770,Zusammenführung!V$7:X$118,3,0)</f>
        <v>4</v>
      </c>
      <c r="I770" s="162">
        <f ca="1">VLOOKUP(F770,Zusammenführung!$Y$7:$AA$118,3,0)</f>
        <v>6</v>
      </c>
      <c r="J770" s="286">
        <f ca="1">VLOOKUP(G770,Zusammenführung!$AB$7:$AD$118,3,0)</f>
        <v>31</v>
      </c>
    </row>
    <row r="771" spans="1:10" x14ac:dyDescent="0.25">
      <c r="A771" s="6" t="s">
        <v>2889</v>
      </c>
      <c r="B771" s="5" t="s">
        <v>272</v>
      </c>
      <c r="C771" s="5" t="s">
        <v>94</v>
      </c>
      <c r="D771" s="7">
        <v>300000</v>
      </c>
      <c r="E771" s="122">
        <f>VLOOKUP($D771,Zusammenführung!$S$7:$AD$118,4,0)</f>
        <v>200000</v>
      </c>
      <c r="F771" s="123">
        <f>VLOOKUP($D771,Zusammenführung!$S$7:$AD$118,7,0)</f>
        <v>300000</v>
      </c>
      <c r="G771" s="123">
        <f>VLOOKUP($D771,Zusammenführung!$S$7:$AD$118,10,0)</f>
        <v>308651.9114688129</v>
      </c>
      <c r="H771" s="285">
        <f ca="1">VLOOKUP(E771,Zusammenführung!V$7:X$118,3,0)</f>
        <v>4</v>
      </c>
      <c r="I771" s="162">
        <f ca="1">VLOOKUP(F771,Zusammenführung!$Y$7:$AA$118,3,0)</f>
        <v>6</v>
      </c>
      <c r="J771" s="286">
        <f ca="1">VLOOKUP(G771,Zusammenführung!$AB$7:$AD$118,3,0)</f>
        <v>31</v>
      </c>
    </row>
    <row r="772" spans="1:10" x14ac:dyDescent="0.25">
      <c r="A772" s="6" t="s">
        <v>2890</v>
      </c>
      <c r="B772" s="5" t="s">
        <v>268</v>
      </c>
      <c r="C772" s="5" t="s">
        <v>94</v>
      </c>
      <c r="D772" s="7">
        <v>300000</v>
      </c>
      <c r="E772" s="122">
        <f>VLOOKUP($D772,Zusammenführung!$S$7:$AD$118,4,0)</f>
        <v>200000</v>
      </c>
      <c r="F772" s="123">
        <f>VLOOKUP($D772,Zusammenführung!$S$7:$AD$118,7,0)</f>
        <v>300000</v>
      </c>
      <c r="G772" s="123">
        <f>VLOOKUP($D772,Zusammenführung!$S$7:$AD$118,10,0)</f>
        <v>308651.9114688129</v>
      </c>
      <c r="H772" s="285">
        <f ca="1">VLOOKUP(E772,Zusammenführung!V$7:X$118,3,0)</f>
        <v>4</v>
      </c>
      <c r="I772" s="162">
        <f ca="1">VLOOKUP(F772,Zusammenführung!$Y$7:$AA$118,3,0)</f>
        <v>6</v>
      </c>
      <c r="J772" s="286">
        <f ca="1">VLOOKUP(G772,Zusammenführung!$AB$7:$AD$118,3,0)</f>
        <v>31</v>
      </c>
    </row>
    <row r="773" spans="1:10" x14ac:dyDescent="0.25">
      <c r="A773" s="6" t="s">
        <v>2891</v>
      </c>
      <c r="B773" s="5" t="s">
        <v>271</v>
      </c>
      <c r="C773" s="5" t="s">
        <v>94</v>
      </c>
      <c r="D773" s="7">
        <v>300000</v>
      </c>
      <c r="E773" s="122">
        <f>VLOOKUP($D773,Zusammenführung!$S$7:$AD$118,4,0)</f>
        <v>200000</v>
      </c>
      <c r="F773" s="123">
        <f>VLOOKUP($D773,Zusammenführung!$S$7:$AD$118,7,0)</f>
        <v>300000</v>
      </c>
      <c r="G773" s="123">
        <f>VLOOKUP($D773,Zusammenführung!$S$7:$AD$118,10,0)</f>
        <v>308651.9114688129</v>
      </c>
      <c r="H773" s="285">
        <f ca="1">VLOOKUP(E773,Zusammenführung!V$7:X$118,3,0)</f>
        <v>4</v>
      </c>
      <c r="I773" s="162">
        <f ca="1">VLOOKUP(F773,Zusammenführung!$Y$7:$AA$118,3,0)</f>
        <v>6</v>
      </c>
      <c r="J773" s="286">
        <f ca="1">VLOOKUP(G773,Zusammenführung!$AB$7:$AD$118,3,0)</f>
        <v>31</v>
      </c>
    </row>
    <row r="774" spans="1:10" x14ac:dyDescent="0.25">
      <c r="A774" s="6" t="s">
        <v>2892</v>
      </c>
      <c r="B774" s="5" t="s">
        <v>270</v>
      </c>
      <c r="C774" s="5" t="s">
        <v>94</v>
      </c>
      <c r="D774" s="7">
        <v>300000</v>
      </c>
      <c r="E774" s="122">
        <f>VLOOKUP($D774,Zusammenführung!$S$7:$AD$118,4,0)</f>
        <v>200000</v>
      </c>
      <c r="F774" s="123">
        <f>VLOOKUP($D774,Zusammenführung!$S$7:$AD$118,7,0)</f>
        <v>300000</v>
      </c>
      <c r="G774" s="123">
        <f>VLOOKUP($D774,Zusammenführung!$S$7:$AD$118,10,0)</f>
        <v>308651.9114688129</v>
      </c>
      <c r="H774" s="285">
        <f ca="1">VLOOKUP(E774,Zusammenführung!V$7:X$118,3,0)</f>
        <v>4</v>
      </c>
      <c r="I774" s="162">
        <f ca="1">VLOOKUP(F774,Zusammenführung!$Y$7:$AA$118,3,0)</f>
        <v>6</v>
      </c>
      <c r="J774" s="286">
        <f ca="1">VLOOKUP(G774,Zusammenführung!$AB$7:$AD$118,3,0)</f>
        <v>31</v>
      </c>
    </row>
    <row r="775" spans="1:10" x14ac:dyDescent="0.25">
      <c r="A775" s="6" t="s">
        <v>2893</v>
      </c>
      <c r="B775" s="5" t="s">
        <v>267</v>
      </c>
      <c r="C775" s="5" t="s">
        <v>94</v>
      </c>
      <c r="D775" s="7">
        <v>300000</v>
      </c>
      <c r="E775" s="122">
        <f>VLOOKUP($D775,Zusammenführung!$S$7:$AD$118,4,0)</f>
        <v>200000</v>
      </c>
      <c r="F775" s="123">
        <f>VLOOKUP($D775,Zusammenführung!$S$7:$AD$118,7,0)</f>
        <v>300000</v>
      </c>
      <c r="G775" s="123">
        <f>VLOOKUP($D775,Zusammenführung!$S$7:$AD$118,10,0)</f>
        <v>308651.9114688129</v>
      </c>
      <c r="H775" s="285">
        <f ca="1">VLOOKUP(E775,Zusammenführung!V$7:X$118,3,0)</f>
        <v>4</v>
      </c>
      <c r="I775" s="162">
        <f ca="1">VLOOKUP(F775,Zusammenführung!$Y$7:$AA$118,3,0)</f>
        <v>6</v>
      </c>
      <c r="J775" s="286">
        <f ca="1">VLOOKUP(G775,Zusammenführung!$AB$7:$AD$118,3,0)</f>
        <v>31</v>
      </c>
    </row>
    <row r="776" spans="1:10" x14ac:dyDescent="0.25">
      <c r="A776" s="6" t="s">
        <v>2894</v>
      </c>
      <c r="B776" s="5" t="s">
        <v>274</v>
      </c>
      <c r="C776" s="5" t="s">
        <v>94</v>
      </c>
      <c r="D776" s="7">
        <v>250000</v>
      </c>
      <c r="E776" s="122">
        <f>VLOOKUP($D776,Zusammenführung!$S$7:$AD$118,4,0)</f>
        <v>200000</v>
      </c>
      <c r="F776" s="123">
        <f>VLOOKUP($D776,Zusammenführung!$S$7:$AD$118,7,0)</f>
        <v>200000</v>
      </c>
      <c r="G776" s="123">
        <f>VLOOKUP($D776,Zusammenführung!$S$7:$AD$118,10,0)</f>
        <v>235010.06036217304</v>
      </c>
      <c r="H776" s="285">
        <f ca="1">VLOOKUP(E776,Zusammenführung!V$7:X$118,3,0)</f>
        <v>4</v>
      </c>
      <c r="I776" s="162">
        <f ca="1">VLOOKUP(F776,Zusammenführung!$Y$7:$AA$118,3,0)</f>
        <v>5</v>
      </c>
      <c r="J776" s="286">
        <f ca="1">VLOOKUP(G776,Zusammenführung!$AB$7:$AD$118,3,0)</f>
        <v>29</v>
      </c>
    </row>
    <row r="777" spans="1:10" x14ac:dyDescent="0.25">
      <c r="A777" s="6" t="s">
        <v>2895</v>
      </c>
      <c r="B777" s="5" t="s">
        <v>281</v>
      </c>
      <c r="C777" s="5" t="s">
        <v>94</v>
      </c>
      <c r="D777" s="7">
        <v>250000</v>
      </c>
      <c r="E777" s="122">
        <f>VLOOKUP($D777,Zusammenführung!$S$7:$AD$118,4,0)</f>
        <v>200000</v>
      </c>
      <c r="F777" s="123">
        <f>VLOOKUP($D777,Zusammenführung!$S$7:$AD$118,7,0)</f>
        <v>200000</v>
      </c>
      <c r="G777" s="123">
        <f>VLOOKUP($D777,Zusammenführung!$S$7:$AD$118,10,0)</f>
        <v>235010.06036217304</v>
      </c>
      <c r="H777" s="285">
        <f ca="1">VLOOKUP(E777,Zusammenführung!V$7:X$118,3,0)</f>
        <v>4</v>
      </c>
      <c r="I777" s="162">
        <f ca="1">VLOOKUP(F777,Zusammenführung!$Y$7:$AA$118,3,0)</f>
        <v>5</v>
      </c>
      <c r="J777" s="286">
        <f ca="1">VLOOKUP(G777,Zusammenführung!$AB$7:$AD$118,3,0)</f>
        <v>29</v>
      </c>
    </row>
    <row r="778" spans="1:10" x14ac:dyDescent="0.25">
      <c r="A778" s="6" t="s">
        <v>2896</v>
      </c>
      <c r="B778" s="5" t="s">
        <v>276</v>
      </c>
      <c r="C778" s="5" t="s">
        <v>94</v>
      </c>
      <c r="D778" s="7">
        <v>250000</v>
      </c>
      <c r="E778" s="122">
        <f>VLOOKUP($D778,Zusammenführung!$S$7:$AD$118,4,0)</f>
        <v>200000</v>
      </c>
      <c r="F778" s="123">
        <f>VLOOKUP($D778,Zusammenführung!$S$7:$AD$118,7,0)</f>
        <v>200000</v>
      </c>
      <c r="G778" s="123">
        <f>VLOOKUP($D778,Zusammenführung!$S$7:$AD$118,10,0)</f>
        <v>235010.06036217304</v>
      </c>
      <c r="H778" s="285">
        <f ca="1">VLOOKUP(E778,Zusammenführung!V$7:X$118,3,0)</f>
        <v>4</v>
      </c>
      <c r="I778" s="162">
        <f ca="1">VLOOKUP(F778,Zusammenführung!$Y$7:$AA$118,3,0)</f>
        <v>5</v>
      </c>
      <c r="J778" s="286">
        <f ca="1">VLOOKUP(G778,Zusammenführung!$AB$7:$AD$118,3,0)</f>
        <v>29</v>
      </c>
    </row>
    <row r="779" spans="1:10" x14ac:dyDescent="0.25">
      <c r="A779" s="6" t="s">
        <v>2897</v>
      </c>
      <c r="B779" s="5" t="s">
        <v>279</v>
      </c>
      <c r="C779" s="5" t="s">
        <v>94</v>
      </c>
      <c r="D779" s="7">
        <v>250000</v>
      </c>
      <c r="E779" s="122">
        <f>VLOOKUP($D779,Zusammenführung!$S$7:$AD$118,4,0)</f>
        <v>200000</v>
      </c>
      <c r="F779" s="123">
        <f>VLOOKUP($D779,Zusammenführung!$S$7:$AD$118,7,0)</f>
        <v>200000</v>
      </c>
      <c r="G779" s="123">
        <f>VLOOKUP($D779,Zusammenführung!$S$7:$AD$118,10,0)</f>
        <v>235010.06036217304</v>
      </c>
      <c r="H779" s="285">
        <f ca="1">VLOOKUP(E779,Zusammenführung!V$7:X$118,3,0)</f>
        <v>4</v>
      </c>
      <c r="I779" s="162">
        <f ca="1">VLOOKUP(F779,Zusammenführung!$Y$7:$AA$118,3,0)</f>
        <v>5</v>
      </c>
      <c r="J779" s="286">
        <f ca="1">VLOOKUP(G779,Zusammenführung!$AB$7:$AD$118,3,0)</f>
        <v>29</v>
      </c>
    </row>
    <row r="780" spans="1:10" x14ac:dyDescent="0.25">
      <c r="A780" s="6" t="s">
        <v>2898</v>
      </c>
      <c r="B780" s="5" t="s">
        <v>280</v>
      </c>
      <c r="C780" s="5" t="s">
        <v>94</v>
      </c>
      <c r="D780" s="7">
        <v>250000</v>
      </c>
      <c r="E780" s="122">
        <f>VLOOKUP($D780,Zusammenführung!$S$7:$AD$118,4,0)</f>
        <v>200000</v>
      </c>
      <c r="F780" s="123">
        <f>VLOOKUP($D780,Zusammenführung!$S$7:$AD$118,7,0)</f>
        <v>200000</v>
      </c>
      <c r="G780" s="123">
        <f>VLOOKUP($D780,Zusammenführung!$S$7:$AD$118,10,0)</f>
        <v>235010.06036217304</v>
      </c>
      <c r="H780" s="285">
        <f ca="1">VLOOKUP(E780,Zusammenführung!V$7:X$118,3,0)</f>
        <v>4</v>
      </c>
      <c r="I780" s="162">
        <f ca="1">VLOOKUP(F780,Zusammenführung!$Y$7:$AA$118,3,0)</f>
        <v>5</v>
      </c>
      <c r="J780" s="286">
        <f ca="1">VLOOKUP(G780,Zusammenführung!$AB$7:$AD$118,3,0)</f>
        <v>29</v>
      </c>
    </row>
    <row r="781" spans="1:10" x14ac:dyDescent="0.25">
      <c r="A781" s="6" t="s">
        <v>2899</v>
      </c>
      <c r="B781" s="5" t="s">
        <v>277</v>
      </c>
      <c r="C781" s="5" t="s">
        <v>94</v>
      </c>
      <c r="D781" s="7">
        <v>250000</v>
      </c>
      <c r="E781" s="122">
        <f>VLOOKUP($D781,Zusammenführung!$S$7:$AD$118,4,0)</f>
        <v>200000</v>
      </c>
      <c r="F781" s="123">
        <f>VLOOKUP($D781,Zusammenführung!$S$7:$AD$118,7,0)</f>
        <v>200000</v>
      </c>
      <c r="G781" s="123">
        <f>VLOOKUP($D781,Zusammenführung!$S$7:$AD$118,10,0)</f>
        <v>235010.06036217304</v>
      </c>
      <c r="H781" s="285">
        <f ca="1">VLOOKUP(E781,Zusammenführung!V$7:X$118,3,0)</f>
        <v>4</v>
      </c>
      <c r="I781" s="162">
        <f ca="1">VLOOKUP(F781,Zusammenführung!$Y$7:$AA$118,3,0)</f>
        <v>5</v>
      </c>
      <c r="J781" s="286">
        <f ca="1">VLOOKUP(G781,Zusammenführung!$AB$7:$AD$118,3,0)</f>
        <v>29</v>
      </c>
    </row>
    <row r="782" spans="1:10" x14ac:dyDescent="0.25">
      <c r="A782" s="6" t="s">
        <v>2900</v>
      </c>
      <c r="B782" s="5" t="s">
        <v>278</v>
      </c>
      <c r="C782" s="5" t="s">
        <v>94</v>
      </c>
      <c r="D782" s="7">
        <v>250000</v>
      </c>
      <c r="E782" s="122">
        <f>VLOOKUP($D782,Zusammenführung!$S$7:$AD$118,4,0)</f>
        <v>200000</v>
      </c>
      <c r="F782" s="123">
        <f>VLOOKUP($D782,Zusammenführung!$S$7:$AD$118,7,0)</f>
        <v>200000</v>
      </c>
      <c r="G782" s="123">
        <f>VLOOKUP($D782,Zusammenführung!$S$7:$AD$118,10,0)</f>
        <v>235010.06036217304</v>
      </c>
      <c r="H782" s="285">
        <f ca="1">VLOOKUP(E782,Zusammenführung!V$7:X$118,3,0)</f>
        <v>4</v>
      </c>
      <c r="I782" s="162">
        <f ca="1">VLOOKUP(F782,Zusammenführung!$Y$7:$AA$118,3,0)</f>
        <v>5</v>
      </c>
      <c r="J782" s="286">
        <f ca="1">VLOOKUP(G782,Zusammenführung!$AB$7:$AD$118,3,0)</f>
        <v>29</v>
      </c>
    </row>
    <row r="783" spans="1:10" x14ac:dyDescent="0.25">
      <c r="A783" s="6" t="s">
        <v>2901</v>
      </c>
      <c r="B783" s="5" t="s">
        <v>275</v>
      </c>
      <c r="C783" s="5" t="s">
        <v>94</v>
      </c>
      <c r="D783" s="7">
        <v>250000</v>
      </c>
      <c r="E783" s="122">
        <f>VLOOKUP($D783,Zusammenführung!$S$7:$AD$118,4,0)</f>
        <v>200000</v>
      </c>
      <c r="F783" s="123">
        <f>VLOOKUP($D783,Zusammenführung!$S$7:$AD$118,7,0)</f>
        <v>200000</v>
      </c>
      <c r="G783" s="123">
        <f>VLOOKUP($D783,Zusammenführung!$S$7:$AD$118,10,0)</f>
        <v>235010.06036217304</v>
      </c>
      <c r="H783" s="285">
        <f ca="1">VLOOKUP(E783,Zusammenführung!V$7:X$118,3,0)</f>
        <v>4</v>
      </c>
      <c r="I783" s="162">
        <f ca="1">VLOOKUP(F783,Zusammenführung!$Y$7:$AA$118,3,0)</f>
        <v>5</v>
      </c>
      <c r="J783" s="286">
        <f ca="1">VLOOKUP(G783,Zusammenführung!$AB$7:$AD$118,3,0)</f>
        <v>29</v>
      </c>
    </row>
    <row r="784" spans="1:10" x14ac:dyDescent="0.25">
      <c r="A784" s="6" t="s">
        <v>2902</v>
      </c>
      <c r="B784" s="5" t="s">
        <v>283</v>
      </c>
      <c r="C784" s="5" t="s">
        <v>94</v>
      </c>
      <c r="D784" s="7">
        <v>200000</v>
      </c>
      <c r="E784" s="122">
        <f>VLOOKUP($D784,Zusammenführung!$S$7:$AD$118,4,0)</f>
        <v>200000</v>
      </c>
      <c r="F784" s="123">
        <f>VLOOKUP($D784,Zusammenführung!$S$7:$AD$118,7,0)</f>
        <v>200000</v>
      </c>
      <c r="G784" s="123">
        <f>VLOOKUP($D784,Zusammenführung!$S$7:$AD$118,10,0)</f>
        <v>200000</v>
      </c>
      <c r="H784" s="285">
        <f ca="1">VLOOKUP(E784,Zusammenführung!V$7:X$118,3,0)</f>
        <v>4</v>
      </c>
      <c r="I784" s="162">
        <f ca="1">VLOOKUP(F784,Zusammenführung!$Y$7:$AA$118,3,0)</f>
        <v>5</v>
      </c>
      <c r="J784" s="286">
        <f ca="1">VLOOKUP(G784,Zusammenführung!$AB$7:$AD$118,3,0)</f>
        <v>28</v>
      </c>
    </row>
    <row r="785" spans="1:10" x14ac:dyDescent="0.25">
      <c r="A785" s="6" t="s">
        <v>2903</v>
      </c>
      <c r="B785" s="5" t="s">
        <v>282</v>
      </c>
      <c r="C785" s="5" t="s">
        <v>94</v>
      </c>
      <c r="D785" s="7">
        <v>200000</v>
      </c>
      <c r="E785" s="122">
        <f>VLOOKUP($D785,Zusammenführung!$S$7:$AD$118,4,0)</f>
        <v>200000</v>
      </c>
      <c r="F785" s="123">
        <f>VLOOKUP($D785,Zusammenführung!$S$7:$AD$118,7,0)</f>
        <v>200000</v>
      </c>
      <c r="G785" s="123">
        <f>VLOOKUP($D785,Zusammenführung!$S$7:$AD$118,10,0)</f>
        <v>200000</v>
      </c>
      <c r="H785" s="285">
        <f ca="1">VLOOKUP(E785,Zusammenführung!V$7:X$118,3,0)</f>
        <v>4</v>
      </c>
      <c r="I785" s="162">
        <f ca="1">VLOOKUP(F785,Zusammenführung!$Y$7:$AA$118,3,0)</f>
        <v>5</v>
      </c>
      <c r="J785" s="286">
        <f ca="1">VLOOKUP(G785,Zusammenführung!$AB$7:$AD$118,3,0)</f>
        <v>28</v>
      </c>
    </row>
    <row r="786" spans="1:10" x14ac:dyDescent="0.25">
      <c r="A786" s="6" t="s">
        <v>2904</v>
      </c>
      <c r="B786" s="5" t="s">
        <v>284</v>
      </c>
      <c r="C786" s="5" t="s">
        <v>94</v>
      </c>
      <c r="D786" s="7">
        <v>200000</v>
      </c>
      <c r="E786" s="122">
        <f>VLOOKUP($D786,Zusammenführung!$S$7:$AD$118,4,0)</f>
        <v>200000</v>
      </c>
      <c r="F786" s="123">
        <f>VLOOKUP($D786,Zusammenführung!$S$7:$AD$118,7,0)</f>
        <v>200000</v>
      </c>
      <c r="G786" s="123">
        <f>VLOOKUP($D786,Zusammenführung!$S$7:$AD$118,10,0)</f>
        <v>200000</v>
      </c>
      <c r="H786" s="285">
        <f ca="1">VLOOKUP(E786,Zusammenführung!V$7:X$118,3,0)</f>
        <v>4</v>
      </c>
      <c r="I786" s="162">
        <f ca="1">VLOOKUP(F786,Zusammenführung!$Y$7:$AA$118,3,0)</f>
        <v>5</v>
      </c>
      <c r="J786" s="286">
        <f ca="1">VLOOKUP(G786,Zusammenführung!$AB$7:$AD$118,3,0)</f>
        <v>28</v>
      </c>
    </row>
    <row r="787" spans="1:10" x14ac:dyDescent="0.25">
      <c r="A787" s="6" t="s">
        <v>2905</v>
      </c>
      <c r="B787" s="5" t="s">
        <v>285</v>
      </c>
      <c r="C787" s="5" t="s">
        <v>94</v>
      </c>
      <c r="D787" s="7">
        <v>175000</v>
      </c>
      <c r="E787" s="122">
        <f>VLOOKUP($D787,Zusammenführung!$S$7:$AD$118,4,0)</f>
        <v>200000</v>
      </c>
      <c r="F787" s="123">
        <f>VLOOKUP($D787,Zusammenführung!$S$7:$AD$118,7,0)</f>
        <v>150000</v>
      </c>
      <c r="G787" s="123">
        <f>VLOOKUP($D787,Zusammenführung!$S$7:$AD$118,10,0)</f>
        <v>172591.36212624583</v>
      </c>
      <c r="H787" s="285">
        <f ca="1">VLOOKUP(E787,Zusammenführung!V$7:X$118,3,0)</f>
        <v>4</v>
      </c>
      <c r="I787" s="162">
        <f ca="1">VLOOKUP(F787,Zusammenführung!$Y$7:$AA$118,3,0)</f>
        <v>4</v>
      </c>
      <c r="J787" s="286">
        <f ca="1">VLOOKUP(G787,Zusammenführung!$AB$7:$AD$118,3,0)</f>
        <v>26</v>
      </c>
    </row>
    <row r="788" spans="1:10" x14ac:dyDescent="0.25">
      <c r="A788" s="6" t="s">
        <v>2906</v>
      </c>
      <c r="B788" s="5" t="s">
        <v>296</v>
      </c>
      <c r="C788" s="5" t="s">
        <v>94</v>
      </c>
      <c r="D788" s="7">
        <v>150000</v>
      </c>
      <c r="E788" s="122">
        <f>VLOOKUP($D788,Zusammenführung!$S$7:$AD$118,4,0)</f>
        <v>100000</v>
      </c>
      <c r="F788" s="123">
        <f>VLOOKUP($D788,Zusammenführung!$S$7:$AD$118,7,0)</f>
        <v>150000</v>
      </c>
      <c r="G788" s="123">
        <f>VLOOKUP($D788,Zusammenführung!$S$7:$AD$118,10,0)</f>
        <v>147176.07973421927</v>
      </c>
      <c r="H788" s="285">
        <f ca="1">VLOOKUP(E788,Zusammenführung!V$7:X$118,3,0)</f>
        <v>3</v>
      </c>
      <c r="I788" s="162">
        <f ca="1">VLOOKUP(F788,Zusammenführung!$Y$7:$AA$118,3,0)</f>
        <v>4</v>
      </c>
      <c r="J788" s="286">
        <f ca="1">VLOOKUP(G788,Zusammenführung!$AB$7:$AD$118,3,0)</f>
        <v>24</v>
      </c>
    </row>
    <row r="789" spans="1:10" x14ac:dyDescent="0.25">
      <c r="A789" s="6" t="s">
        <v>2907</v>
      </c>
      <c r="B789" s="5" t="s">
        <v>289</v>
      </c>
      <c r="C789" s="5" t="s">
        <v>94</v>
      </c>
      <c r="D789" s="7">
        <v>150000</v>
      </c>
      <c r="E789" s="122">
        <f>VLOOKUP($D789,Zusammenführung!$S$7:$AD$118,4,0)</f>
        <v>100000</v>
      </c>
      <c r="F789" s="123">
        <f>VLOOKUP($D789,Zusammenführung!$S$7:$AD$118,7,0)</f>
        <v>150000</v>
      </c>
      <c r="G789" s="123">
        <f>VLOOKUP($D789,Zusammenführung!$S$7:$AD$118,10,0)</f>
        <v>147176.07973421927</v>
      </c>
      <c r="H789" s="285">
        <f ca="1">VLOOKUP(E789,Zusammenführung!V$7:X$118,3,0)</f>
        <v>3</v>
      </c>
      <c r="I789" s="162">
        <f ca="1">VLOOKUP(F789,Zusammenführung!$Y$7:$AA$118,3,0)</f>
        <v>4</v>
      </c>
      <c r="J789" s="286">
        <f ca="1">VLOOKUP(G789,Zusammenführung!$AB$7:$AD$118,3,0)</f>
        <v>24</v>
      </c>
    </row>
    <row r="790" spans="1:10" x14ac:dyDescent="0.25">
      <c r="A790" s="6" t="s">
        <v>2908</v>
      </c>
      <c r="B790" s="5" t="s">
        <v>292</v>
      </c>
      <c r="C790" s="5" t="s">
        <v>94</v>
      </c>
      <c r="D790" s="7">
        <v>150000</v>
      </c>
      <c r="E790" s="122">
        <f>VLOOKUP($D790,Zusammenführung!$S$7:$AD$118,4,0)</f>
        <v>100000</v>
      </c>
      <c r="F790" s="123">
        <f>VLOOKUP($D790,Zusammenführung!$S$7:$AD$118,7,0)</f>
        <v>150000</v>
      </c>
      <c r="G790" s="123">
        <f>VLOOKUP($D790,Zusammenführung!$S$7:$AD$118,10,0)</f>
        <v>147176.07973421927</v>
      </c>
      <c r="H790" s="285">
        <f ca="1">VLOOKUP(E790,Zusammenführung!V$7:X$118,3,0)</f>
        <v>3</v>
      </c>
      <c r="I790" s="162">
        <f ca="1">VLOOKUP(F790,Zusammenführung!$Y$7:$AA$118,3,0)</f>
        <v>4</v>
      </c>
      <c r="J790" s="286">
        <f ca="1">VLOOKUP(G790,Zusammenführung!$AB$7:$AD$118,3,0)</f>
        <v>24</v>
      </c>
    </row>
    <row r="791" spans="1:10" x14ac:dyDescent="0.25">
      <c r="A791" s="6" t="s">
        <v>2909</v>
      </c>
      <c r="B791" s="5" t="s">
        <v>288</v>
      </c>
      <c r="C791" s="5" t="s">
        <v>94</v>
      </c>
      <c r="D791" s="7">
        <v>150000</v>
      </c>
      <c r="E791" s="122">
        <f>VLOOKUP($D791,Zusammenführung!$S$7:$AD$118,4,0)</f>
        <v>100000</v>
      </c>
      <c r="F791" s="123">
        <f>VLOOKUP($D791,Zusammenführung!$S$7:$AD$118,7,0)</f>
        <v>150000</v>
      </c>
      <c r="G791" s="123">
        <f>VLOOKUP($D791,Zusammenführung!$S$7:$AD$118,10,0)</f>
        <v>147176.07973421927</v>
      </c>
      <c r="H791" s="285">
        <f ca="1">VLOOKUP(E791,Zusammenführung!V$7:X$118,3,0)</f>
        <v>3</v>
      </c>
      <c r="I791" s="162">
        <f ca="1">VLOOKUP(F791,Zusammenführung!$Y$7:$AA$118,3,0)</f>
        <v>4</v>
      </c>
      <c r="J791" s="286">
        <f ca="1">VLOOKUP(G791,Zusammenführung!$AB$7:$AD$118,3,0)</f>
        <v>24</v>
      </c>
    </row>
    <row r="792" spans="1:10" x14ac:dyDescent="0.25">
      <c r="A792" s="6" t="s">
        <v>2910</v>
      </c>
      <c r="B792" s="5" t="s">
        <v>294</v>
      </c>
      <c r="C792" s="5" t="s">
        <v>94</v>
      </c>
      <c r="D792" s="7">
        <v>150000</v>
      </c>
      <c r="E792" s="122">
        <f>VLOOKUP($D792,Zusammenführung!$S$7:$AD$118,4,0)</f>
        <v>100000</v>
      </c>
      <c r="F792" s="123">
        <f>VLOOKUP($D792,Zusammenführung!$S$7:$AD$118,7,0)</f>
        <v>150000</v>
      </c>
      <c r="G792" s="123">
        <f>VLOOKUP($D792,Zusammenführung!$S$7:$AD$118,10,0)</f>
        <v>147176.07973421927</v>
      </c>
      <c r="H792" s="285">
        <f ca="1">VLOOKUP(E792,Zusammenführung!V$7:X$118,3,0)</f>
        <v>3</v>
      </c>
      <c r="I792" s="162">
        <f ca="1">VLOOKUP(F792,Zusammenführung!$Y$7:$AA$118,3,0)</f>
        <v>4</v>
      </c>
      <c r="J792" s="286">
        <f ca="1">VLOOKUP(G792,Zusammenführung!$AB$7:$AD$118,3,0)</f>
        <v>24</v>
      </c>
    </row>
    <row r="793" spans="1:10" x14ac:dyDescent="0.25">
      <c r="A793" s="6" t="s">
        <v>2911</v>
      </c>
      <c r="B793" s="5" t="s">
        <v>295</v>
      </c>
      <c r="C793" s="5" t="s">
        <v>94</v>
      </c>
      <c r="D793" s="7">
        <v>150000</v>
      </c>
      <c r="E793" s="122">
        <f>VLOOKUP($D793,Zusammenführung!$S$7:$AD$118,4,0)</f>
        <v>100000</v>
      </c>
      <c r="F793" s="123">
        <f>VLOOKUP($D793,Zusammenführung!$S$7:$AD$118,7,0)</f>
        <v>150000</v>
      </c>
      <c r="G793" s="123">
        <f>VLOOKUP($D793,Zusammenführung!$S$7:$AD$118,10,0)</f>
        <v>147176.07973421927</v>
      </c>
      <c r="H793" s="285">
        <f ca="1">VLOOKUP(E793,Zusammenführung!V$7:X$118,3,0)</f>
        <v>3</v>
      </c>
      <c r="I793" s="162">
        <f ca="1">VLOOKUP(F793,Zusammenführung!$Y$7:$AA$118,3,0)</f>
        <v>4</v>
      </c>
      <c r="J793" s="286">
        <f ca="1">VLOOKUP(G793,Zusammenführung!$AB$7:$AD$118,3,0)</f>
        <v>24</v>
      </c>
    </row>
    <row r="794" spans="1:10" x14ac:dyDescent="0.25">
      <c r="A794" s="6" t="s">
        <v>2912</v>
      </c>
      <c r="B794" s="5" t="s">
        <v>293</v>
      </c>
      <c r="C794" s="5" t="s">
        <v>94</v>
      </c>
      <c r="D794" s="7">
        <v>150000</v>
      </c>
      <c r="E794" s="122">
        <f>VLOOKUP($D794,Zusammenführung!$S$7:$AD$118,4,0)</f>
        <v>100000</v>
      </c>
      <c r="F794" s="123">
        <f>VLOOKUP($D794,Zusammenführung!$S$7:$AD$118,7,0)</f>
        <v>150000</v>
      </c>
      <c r="G794" s="123">
        <f>VLOOKUP($D794,Zusammenführung!$S$7:$AD$118,10,0)</f>
        <v>147176.07973421927</v>
      </c>
      <c r="H794" s="285">
        <f ca="1">VLOOKUP(E794,Zusammenführung!V$7:X$118,3,0)</f>
        <v>3</v>
      </c>
      <c r="I794" s="162">
        <f ca="1">VLOOKUP(F794,Zusammenführung!$Y$7:$AA$118,3,0)</f>
        <v>4</v>
      </c>
      <c r="J794" s="286">
        <f ca="1">VLOOKUP(G794,Zusammenführung!$AB$7:$AD$118,3,0)</f>
        <v>24</v>
      </c>
    </row>
    <row r="795" spans="1:10" x14ac:dyDescent="0.25">
      <c r="A795" s="6" t="s">
        <v>2913</v>
      </c>
      <c r="B795" s="5" t="s">
        <v>291</v>
      </c>
      <c r="C795" s="5" t="s">
        <v>94</v>
      </c>
      <c r="D795" s="7">
        <v>150000</v>
      </c>
      <c r="E795" s="122">
        <f>VLOOKUP($D795,Zusammenführung!$S$7:$AD$118,4,0)</f>
        <v>100000</v>
      </c>
      <c r="F795" s="123">
        <f>VLOOKUP($D795,Zusammenführung!$S$7:$AD$118,7,0)</f>
        <v>150000</v>
      </c>
      <c r="G795" s="123">
        <f>VLOOKUP($D795,Zusammenführung!$S$7:$AD$118,10,0)</f>
        <v>147176.07973421927</v>
      </c>
      <c r="H795" s="285">
        <f ca="1">VLOOKUP(E795,Zusammenführung!V$7:X$118,3,0)</f>
        <v>3</v>
      </c>
      <c r="I795" s="162">
        <f ca="1">VLOOKUP(F795,Zusammenführung!$Y$7:$AA$118,3,0)</f>
        <v>4</v>
      </c>
      <c r="J795" s="286">
        <f ca="1">VLOOKUP(G795,Zusammenführung!$AB$7:$AD$118,3,0)</f>
        <v>24</v>
      </c>
    </row>
    <row r="796" spans="1:10" x14ac:dyDescent="0.25">
      <c r="A796" s="6" t="s">
        <v>2914</v>
      </c>
      <c r="B796" s="5" t="s">
        <v>298</v>
      </c>
      <c r="C796" s="5" t="s">
        <v>94</v>
      </c>
      <c r="D796" s="7">
        <v>150000</v>
      </c>
      <c r="E796" s="122">
        <f>VLOOKUP($D796,Zusammenführung!$S$7:$AD$118,4,0)</f>
        <v>100000</v>
      </c>
      <c r="F796" s="123">
        <f>VLOOKUP($D796,Zusammenführung!$S$7:$AD$118,7,0)</f>
        <v>150000</v>
      </c>
      <c r="G796" s="123">
        <f>VLOOKUP($D796,Zusammenführung!$S$7:$AD$118,10,0)</f>
        <v>147176.07973421927</v>
      </c>
      <c r="H796" s="285">
        <f ca="1">VLOOKUP(E796,Zusammenführung!V$7:X$118,3,0)</f>
        <v>3</v>
      </c>
      <c r="I796" s="162">
        <f ca="1">VLOOKUP(F796,Zusammenführung!$Y$7:$AA$118,3,0)</f>
        <v>4</v>
      </c>
      <c r="J796" s="286">
        <f ca="1">VLOOKUP(G796,Zusammenführung!$AB$7:$AD$118,3,0)</f>
        <v>24</v>
      </c>
    </row>
    <row r="797" spans="1:10" x14ac:dyDescent="0.25">
      <c r="A797" s="6" t="s">
        <v>2915</v>
      </c>
      <c r="B797" s="5" t="s">
        <v>290</v>
      </c>
      <c r="C797" s="5" t="s">
        <v>94</v>
      </c>
      <c r="D797" s="7">
        <v>150000</v>
      </c>
      <c r="E797" s="122">
        <f>VLOOKUP($D797,Zusammenführung!$S$7:$AD$118,4,0)</f>
        <v>100000</v>
      </c>
      <c r="F797" s="123">
        <f>VLOOKUP($D797,Zusammenführung!$S$7:$AD$118,7,0)</f>
        <v>150000</v>
      </c>
      <c r="G797" s="123">
        <f>VLOOKUP($D797,Zusammenführung!$S$7:$AD$118,10,0)</f>
        <v>147176.07973421927</v>
      </c>
      <c r="H797" s="285">
        <f ca="1">VLOOKUP(E797,Zusammenführung!V$7:X$118,3,0)</f>
        <v>3</v>
      </c>
      <c r="I797" s="162">
        <f ca="1">VLOOKUP(F797,Zusammenführung!$Y$7:$AA$118,3,0)</f>
        <v>4</v>
      </c>
      <c r="J797" s="286">
        <f ca="1">VLOOKUP(G797,Zusammenführung!$AB$7:$AD$118,3,0)</f>
        <v>24</v>
      </c>
    </row>
    <row r="798" spans="1:10" x14ac:dyDescent="0.25">
      <c r="A798" s="6" t="s">
        <v>2916</v>
      </c>
      <c r="B798" s="5" t="s">
        <v>287</v>
      </c>
      <c r="C798" s="5" t="s">
        <v>94</v>
      </c>
      <c r="D798" s="7">
        <v>150000</v>
      </c>
      <c r="E798" s="122">
        <f>VLOOKUP($D798,Zusammenführung!$S$7:$AD$118,4,0)</f>
        <v>100000</v>
      </c>
      <c r="F798" s="123">
        <f>VLOOKUP($D798,Zusammenführung!$S$7:$AD$118,7,0)</f>
        <v>150000</v>
      </c>
      <c r="G798" s="123">
        <f>VLOOKUP($D798,Zusammenführung!$S$7:$AD$118,10,0)</f>
        <v>147176.07973421927</v>
      </c>
      <c r="H798" s="285">
        <f ca="1">VLOOKUP(E798,Zusammenführung!V$7:X$118,3,0)</f>
        <v>3</v>
      </c>
      <c r="I798" s="162">
        <f ca="1">VLOOKUP(F798,Zusammenführung!$Y$7:$AA$118,3,0)</f>
        <v>4</v>
      </c>
      <c r="J798" s="286">
        <f ca="1">VLOOKUP(G798,Zusammenführung!$AB$7:$AD$118,3,0)</f>
        <v>24</v>
      </c>
    </row>
    <row r="799" spans="1:10" x14ac:dyDescent="0.25">
      <c r="A799" s="6" t="s">
        <v>2917</v>
      </c>
      <c r="B799" s="5" t="s">
        <v>286</v>
      </c>
      <c r="C799" s="5" t="s">
        <v>94</v>
      </c>
      <c r="D799" s="7">
        <v>150000</v>
      </c>
      <c r="E799" s="122">
        <f>VLOOKUP($D799,Zusammenführung!$S$7:$AD$118,4,0)</f>
        <v>100000</v>
      </c>
      <c r="F799" s="123">
        <f>VLOOKUP($D799,Zusammenführung!$S$7:$AD$118,7,0)</f>
        <v>150000</v>
      </c>
      <c r="G799" s="123">
        <f>VLOOKUP($D799,Zusammenführung!$S$7:$AD$118,10,0)</f>
        <v>147176.07973421927</v>
      </c>
      <c r="H799" s="285">
        <f ca="1">VLOOKUP(E799,Zusammenführung!V$7:X$118,3,0)</f>
        <v>3</v>
      </c>
      <c r="I799" s="162">
        <f ca="1">VLOOKUP(F799,Zusammenführung!$Y$7:$AA$118,3,0)</f>
        <v>4</v>
      </c>
      <c r="J799" s="286">
        <f ca="1">VLOOKUP(G799,Zusammenführung!$AB$7:$AD$118,3,0)</f>
        <v>24</v>
      </c>
    </row>
    <row r="800" spans="1:10" x14ac:dyDescent="0.25">
      <c r="A800" s="6" t="s">
        <v>2918</v>
      </c>
      <c r="B800" s="5" t="s">
        <v>297</v>
      </c>
      <c r="C800" s="5" t="s">
        <v>94</v>
      </c>
      <c r="D800" s="7">
        <v>150000</v>
      </c>
      <c r="E800" s="122">
        <f>VLOOKUP($D800,Zusammenführung!$S$7:$AD$118,4,0)</f>
        <v>100000</v>
      </c>
      <c r="F800" s="123">
        <f>VLOOKUP($D800,Zusammenführung!$S$7:$AD$118,7,0)</f>
        <v>150000</v>
      </c>
      <c r="G800" s="123">
        <f>VLOOKUP($D800,Zusammenführung!$S$7:$AD$118,10,0)</f>
        <v>147176.07973421927</v>
      </c>
      <c r="H800" s="285">
        <f ca="1">VLOOKUP(E800,Zusammenführung!V$7:X$118,3,0)</f>
        <v>3</v>
      </c>
      <c r="I800" s="162">
        <f ca="1">VLOOKUP(F800,Zusammenführung!$Y$7:$AA$118,3,0)</f>
        <v>4</v>
      </c>
      <c r="J800" s="286">
        <f ca="1">VLOOKUP(G800,Zusammenführung!$AB$7:$AD$118,3,0)</f>
        <v>24</v>
      </c>
    </row>
    <row r="801" spans="1:10" x14ac:dyDescent="0.25">
      <c r="A801" s="6" t="s">
        <v>2919</v>
      </c>
      <c r="B801" s="5" t="s">
        <v>299</v>
      </c>
      <c r="C801" s="5" t="s">
        <v>94</v>
      </c>
      <c r="D801" s="7">
        <v>100000</v>
      </c>
      <c r="E801" s="122">
        <f>VLOOKUP($D801,Zusammenführung!$S$7:$AD$118,4,0)</f>
        <v>100000</v>
      </c>
      <c r="F801" s="123">
        <f>VLOOKUP($D801,Zusammenführung!$S$7:$AD$118,7,0)</f>
        <v>100000</v>
      </c>
      <c r="G801" s="123">
        <f>VLOOKUP($D801,Zusammenführung!$S$7:$AD$118,10,0)</f>
        <v>102325.58139534885</v>
      </c>
      <c r="H801" s="285">
        <f ca="1">VLOOKUP(E801,Zusammenführung!V$7:X$118,3,0)</f>
        <v>3</v>
      </c>
      <c r="I801" s="162">
        <f ca="1">VLOOKUP(F801,Zusammenführung!$Y$7:$AA$118,3,0)</f>
        <v>3</v>
      </c>
      <c r="J801" s="286">
        <f ca="1">VLOOKUP(G801,Zusammenführung!$AB$7:$AD$118,3,0)</f>
        <v>20</v>
      </c>
    </row>
    <row r="802" spans="1:10" x14ac:dyDescent="0.25">
      <c r="A802" s="6" t="s">
        <v>2920</v>
      </c>
      <c r="B802" s="5" t="s">
        <v>304</v>
      </c>
      <c r="C802" s="5" t="s">
        <v>94</v>
      </c>
      <c r="D802" s="7">
        <v>100000</v>
      </c>
      <c r="E802" s="122">
        <f>VLOOKUP($D802,Zusammenführung!$S$7:$AD$118,4,0)</f>
        <v>100000</v>
      </c>
      <c r="F802" s="123">
        <f>VLOOKUP($D802,Zusammenführung!$S$7:$AD$118,7,0)</f>
        <v>100000</v>
      </c>
      <c r="G802" s="123">
        <f>VLOOKUP($D802,Zusammenführung!$S$7:$AD$118,10,0)</f>
        <v>102325.58139534885</v>
      </c>
      <c r="H802" s="285">
        <f ca="1">VLOOKUP(E802,Zusammenführung!V$7:X$118,3,0)</f>
        <v>3</v>
      </c>
      <c r="I802" s="162">
        <f ca="1">VLOOKUP(F802,Zusammenführung!$Y$7:$AA$118,3,0)</f>
        <v>3</v>
      </c>
      <c r="J802" s="286">
        <f ca="1">VLOOKUP(G802,Zusammenführung!$AB$7:$AD$118,3,0)</f>
        <v>20</v>
      </c>
    </row>
    <row r="803" spans="1:10" x14ac:dyDescent="0.25">
      <c r="A803" s="6" t="s">
        <v>2921</v>
      </c>
      <c r="B803" s="5" t="s">
        <v>303</v>
      </c>
      <c r="C803" s="5" t="s">
        <v>94</v>
      </c>
      <c r="D803" s="7">
        <v>100000</v>
      </c>
      <c r="E803" s="122">
        <f>VLOOKUP($D803,Zusammenführung!$S$7:$AD$118,4,0)</f>
        <v>100000</v>
      </c>
      <c r="F803" s="123">
        <f>VLOOKUP($D803,Zusammenführung!$S$7:$AD$118,7,0)</f>
        <v>100000</v>
      </c>
      <c r="G803" s="123">
        <f>VLOOKUP($D803,Zusammenführung!$S$7:$AD$118,10,0)</f>
        <v>102325.58139534885</v>
      </c>
      <c r="H803" s="285">
        <f ca="1">VLOOKUP(E803,Zusammenführung!V$7:X$118,3,0)</f>
        <v>3</v>
      </c>
      <c r="I803" s="162">
        <f ca="1">VLOOKUP(F803,Zusammenführung!$Y$7:$AA$118,3,0)</f>
        <v>3</v>
      </c>
      <c r="J803" s="286">
        <f ca="1">VLOOKUP(G803,Zusammenführung!$AB$7:$AD$118,3,0)</f>
        <v>20</v>
      </c>
    </row>
    <row r="804" spans="1:10" x14ac:dyDescent="0.25">
      <c r="A804" s="6" t="s">
        <v>2922</v>
      </c>
      <c r="B804" s="5" t="s">
        <v>301</v>
      </c>
      <c r="C804" s="5" t="s">
        <v>94</v>
      </c>
      <c r="D804" s="7">
        <v>100000</v>
      </c>
      <c r="E804" s="122">
        <f>VLOOKUP($D804,Zusammenführung!$S$7:$AD$118,4,0)</f>
        <v>100000</v>
      </c>
      <c r="F804" s="123">
        <f>VLOOKUP($D804,Zusammenführung!$S$7:$AD$118,7,0)</f>
        <v>100000</v>
      </c>
      <c r="G804" s="123">
        <f>VLOOKUP($D804,Zusammenführung!$S$7:$AD$118,10,0)</f>
        <v>102325.58139534885</v>
      </c>
      <c r="H804" s="285">
        <f ca="1">VLOOKUP(E804,Zusammenführung!V$7:X$118,3,0)</f>
        <v>3</v>
      </c>
      <c r="I804" s="162">
        <f ca="1">VLOOKUP(F804,Zusammenführung!$Y$7:$AA$118,3,0)</f>
        <v>3</v>
      </c>
      <c r="J804" s="286">
        <f ca="1">VLOOKUP(G804,Zusammenführung!$AB$7:$AD$118,3,0)</f>
        <v>20</v>
      </c>
    </row>
    <row r="805" spans="1:10" x14ac:dyDescent="0.25">
      <c r="A805" s="6" t="s">
        <v>2923</v>
      </c>
      <c r="B805" s="5" t="s">
        <v>305</v>
      </c>
      <c r="C805" s="5" t="s">
        <v>94</v>
      </c>
      <c r="D805" s="7">
        <v>100000</v>
      </c>
      <c r="E805" s="122">
        <f>VLOOKUP($D805,Zusammenführung!$S$7:$AD$118,4,0)</f>
        <v>100000</v>
      </c>
      <c r="F805" s="123">
        <f>VLOOKUP($D805,Zusammenführung!$S$7:$AD$118,7,0)</f>
        <v>100000</v>
      </c>
      <c r="G805" s="123">
        <f>VLOOKUP($D805,Zusammenführung!$S$7:$AD$118,10,0)</f>
        <v>102325.58139534885</v>
      </c>
      <c r="H805" s="285">
        <f ca="1">VLOOKUP(E805,Zusammenführung!V$7:X$118,3,0)</f>
        <v>3</v>
      </c>
      <c r="I805" s="162">
        <f ca="1">VLOOKUP(F805,Zusammenführung!$Y$7:$AA$118,3,0)</f>
        <v>3</v>
      </c>
      <c r="J805" s="286">
        <f ca="1">VLOOKUP(G805,Zusammenführung!$AB$7:$AD$118,3,0)</f>
        <v>20</v>
      </c>
    </row>
    <row r="806" spans="1:10" x14ac:dyDescent="0.25">
      <c r="A806" s="6" t="s">
        <v>2924</v>
      </c>
      <c r="B806" s="5" t="s">
        <v>300</v>
      </c>
      <c r="C806" s="5" t="s">
        <v>94</v>
      </c>
      <c r="D806" s="7">
        <v>100000</v>
      </c>
      <c r="E806" s="122">
        <f>VLOOKUP($D806,Zusammenführung!$S$7:$AD$118,4,0)</f>
        <v>100000</v>
      </c>
      <c r="F806" s="123">
        <f>VLOOKUP($D806,Zusammenführung!$S$7:$AD$118,7,0)</f>
        <v>100000</v>
      </c>
      <c r="G806" s="123">
        <f>VLOOKUP($D806,Zusammenführung!$S$7:$AD$118,10,0)</f>
        <v>102325.58139534885</v>
      </c>
      <c r="H806" s="285">
        <f ca="1">VLOOKUP(E806,Zusammenführung!V$7:X$118,3,0)</f>
        <v>3</v>
      </c>
      <c r="I806" s="162">
        <f ca="1">VLOOKUP(F806,Zusammenführung!$Y$7:$AA$118,3,0)</f>
        <v>3</v>
      </c>
      <c r="J806" s="286">
        <f ca="1">VLOOKUP(G806,Zusammenführung!$AB$7:$AD$118,3,0)</f>
        <v>20</v>
      </c>
    </row>
    <row r="807" spans="1:10" x14ac:dyDescent="0.25">
      <c r="A807" s="6" t="s">
        <v>2925</v>
      </c>
      <c r="B807" s="5" t="s">
        <v>302</v>
      </c>
      <c r="C807" s="5" t="s">
        <v>94</v>
      </c>
      <c r="D807" s="7">
        <v>100000</v>
      </c>
      <c r="E807" s="122">
        <f>VLOOKUP($D807,Zusammenführung!$S$7:$AD$118,4,0)</f>
        <v>100000</v>
      </c>
      <c r="F807" s="123">
        <f>VLOOKUP($D807,Zusammenführung!$S$7:$AD$118,7,0)</f>
        <v>100000</v>
      </c>
      <c r="G807" s="123">
        <f>VLOOKUP($D807,Zusammenführung!$S$7:$AD$118,10,0)</f>
        <v>102325.58139534885</v>
      </c>
      <c r="H807" s="285">
        <f ca="1">VLOOKUP(E807,Zusammenführung!V$7:X$118,3,0)</f>
        <v>3</v>
      </c>
      <c r="I807" s="162">
        <f ca="1">VLOOKUP(F807,Zusammenführung!$Y$7:$AA$118,3,0)</f>
        <v>3</v>
      </c>
      <c r="J807" s="286">
        <f ca="1">VLOOKUP(G807,Zusammenführung!$AB$7:$AD$118,3,0)</f>
        <v>20</v>
      </c>
    </row>
    <row r="808" spans="1:10" x14ac:dyDescent="0.25">
      <c r="A808" s="6" t="s">
        <v>2926</v>
      </c>
      <c r="B808" s="5" t="s">
        <v>306</v>
      </c>
      <c r="C808" s="5" t="s">
        <v>94</v>
      </c>
      <c r="D808" s="7">
        <v>100000</v>
      </c>
      <c r="E808" s="122">
        <f>VLOOKUP($D808,Zusammenführung!$S$7:$AD$118,4,0)</f>
        <v>100000</v>
      </c>
      <c r="F808" s="123">
        <f>VLOOKUP($D808,Zusammenführung!$S$7:$AD$118,7,0)</f>
        <v>100000</v>
      </c>
      <c r="G808" s="123">
        <f>VLOOKUP($D808,Zusammenführung!$S$7:$AD$118,10,0)</f>
        <v>102325.58139534885</v>
      </c>
      <c r="H808" s="285">
        <f ca="1">VLOOKUP(E808,Zusammenführung!V$7:X$118,3,0)</f>
        <v>3</v>
      </c>
      <c r="I808" s="162">
        <f ca="1">VLOOKUP(F808,Zusammenführung!$Y$7:$AA$118,3,0)</f>
        <v>3</v>
      </c>
      <c r="J808" s="286">
        <f ca="1">VLOOKUP(G808,Zusammenführung!$AB$7:$AD$118,3,0)</f>
        <v>20</v>
      </c>
    </row>
    <row r="809" spans="1:10" x14ac:dyDescent="0.25">
      <c r="A809" s="6" t="s">
        <v>2927</v>
      </c>
      <c r="B809" s="5" t="s">
        <v>311</v>
      </c>
      <c r="C809" s="5" t="s">
        <v>94</v>
      </c>
      <c r="D809" s="7">
        <v>75000</v>
      </c>
      <c r="E809" s="122">
        <f>VLOOKUP($D809,Zusammenführung!$S$7:$AD$118,4,0)</f>
        <v>50000</v>
      </c>
      <c r="F809" s="123">
        <f>VLOOKUP($D809,Zusammenführung!$S$7:$AD$118,7,0)</f>
        <v>50000</v>
      </c>
      <c r="G809" s="123">
        <f>VLOOKUP($D809,Zusammenführung!$S$7:$AD$118,10,0)</f>
        <v>73920.265780730901</v>
      </c>
      <c r="H809" s="285">
        <f ca="1">VLOOKUP(E809,Zusammenführung!V$7:X$118,3,0)</f>
        <v>2</v>
      </c>
      <c r="I809" s="162">
        <f ca="1">VLOOKUP(F809,Zusammenführung!$Y$7:$AA$118,3,0)</f>
        <v>2</v>
      </c>
      <c r="J809" s="286">
        <f ca="1">VLOOKUP(G809,Zusammenführung!$AB$7:$AD$118,3,0)</f>
        <v>17</v>
      </c>
    </row>
    <row r="810" spans="1:10" x14ac:dyDescent="0.25">
      <c r="A810" s="6" t="s">
        <v>2928</v>
      </c>
      <c r="B810" s="5" t="s">
        <v>310</v>
      </c>
      <c r="C810" s="5" t="s">
        <v>94</v>
      </c>
      <c r="D810" s="7">
        <v>75000</v>
      </c>
      <c r="E810" s="122">
        <f>VLOOKUP($D810,Zusammenführung!$S$7:$AD$118,4,0)</f>
        <v>50000</v>
      </c>
      <c r="F810" s="123">
        <f>VLOOKUP($D810,Zusammenführung!$S$7:$AD$118,7,0)</f>
        <v>50000</v>
      </c>
      <c r="G810" s="123">
        <f>VLOOKUP($D810,Zusammenführung!$S$7:$AD$118,10,0)</f>
        <v>73920.265780730901</v>
      </c>
      <c r="H810" s="285">
        <f ca="1">VLOOKUP(E810,Zusammenführung!V$7:X$118,3,0)</f>
        <v>2</v>
      </c>
      <c r="I810" s="162">
        <f ca="1">VLOOKUP(F810,Zusammenführung!$Y$7:$AA$118,3,0)</f>
        <v>2</v>
      </c>
      <c r="J810" s="286">
        <f ca="1">VLOOKUP(G810,Zusammenführung!$AB$7:$AD$118,3,0)</f>
        <v>17</v>
      </c>
    </row>
    <row r="811" spans="1:10" x14ac:dyDescent="0.25">
      <c r="A811" s="6" t="s">
        <v>2929</v>
      </c>
      <c r="B811" s="5" t="s">
        <v>307</v>
      </c>
      <c r="C811" s="5" t="s">
        <v>94</v>
      </c>
      <c r="D811" s="7">
        <v>75000</v>
      </c>
      <c r="E811" s="122">
        <f>VLOOKUP($D811,Zusammenführung!$S$7:$AD$118,4,0)</f>
        <v>50000</v>
      </c>
      <c r="F811" s="123">
        <f>VLOOKUP($D811,Zusammenführung!$S$7:$AD$118,7,0)</f>
        <v>50000</v>
      </c>
      <c r="G811" s="123">
        <f>VLOOKUP($D811,Zusammenführung!$S$7:$AD$118,10,0)</f>
        <v>73920.265780730901</v>
      </c>
      <c r="H811" s="285">
        <f ca="1">VLOOKUP(E811,Zusammenführung!V$7:X$118,3,0)</f>
        <v>2</v>
      </c>
      <c r="I811" s="162">
        <f ca="1">VLOOKUP(F811,Zusammenführung!$Y$7:$AA$118,3,0)</f>
        <v>2</v>
      </c>
      <c r="J811" s="286">
        <f ca="1">VLOOKUP(G811,Zusammenführung!$AB$7:$AD$118,3,0)</f>
        <v>17</v>
      </c>
    </row>
    <row r="812" spans="1:10" x14ac:dyDescent="0.25">
      <c r="A812" s="6" t="s">
        <v>2930</v>
      </c>
      <c r="B812" s="5" t="s">
        <v>309</v>
      </c>
      <c r="C812" s="5" t="s">
        <v>94</v>
      </c>
      <c r="D812" s="7">
        <v>75000</v>
      </c>
      <c r="E812" s="122">
        <f>VLOOKUP($D812,Zusammenführung!$S$7:$AD$118,4,0)</f>
        <v>50000</v>
      </c>
      <c r="F812" s="123">
        <f>VLOOKUP($D812,Zusammenführung!$S$7:$AD$118,7,0)</f>
        <v>50000</v>
      </c>
      <c r="G812" s="123">
        <f>VLOOKUP($D812,Zusammenführung!$S$7:$AD$118,10,0)</f>
        <v>73920.265780730901</v>
      </c>
      <c r="H812" s="285">
        <f ca="1">VLOOKUP(E812,Zusammenführung!V$7:X$118,3,0)</f>
        <v>2</v>
      </c>
      <c r="I812" s="162">
        <f ca="1">VLOOKUP(F812,Zusammenführung!$Y$7:$AA$118,3,0)</f>
        <v>2</v>
      </c>
      <c r="J812" s="286">
        <f ca="1">VLOOKUP(G812,Zusammenführung!$AB$7:$AD$118,3,0)</f>
        <v>17</v>
      </c>
    </row>
    <row r="813" spans="1:10" x14ac:dyDescent="0.25">
      <c r="A813" s="6" t="s">
        <v>2931</v>
      </c>
      <c r="B813" s="5" t="s">
        <v>312</v>
      </c>
      <c r="C813" s="5" t="s">
        <v>94</v>
      </c>
      <c r="D813" s="7">
        <v>75000</v>
      </c>
      <c r="E813" s="122">
        <f>VLOOKUP($D813,Zusammenführung!$S$7:$AD$118,4,0)</f>
        <v>50000</v>
      </c>
      <c r="F813" s="123">
        <f>VLOOKUP($D813,Zusammenführung!$S$7:$AD$118,7,0)</f>
        <v>50000</v>
      </c>
      <c r="G813" s="123">
        <f>VLOOKUP($D813,Zusammenführung!$S$7:$AD$118,10,0)</f>
        <v>73920.265780730901</v>
      </c>
      <c r="H813" s="285">
        <f ca="1">VLOOKUP(E813,Zusammenführung!V$7:X$118,3,0)</f>
        <v>2</v>
      </c>
      <c r="I813" s="162">
        <f ca="1">VLOOKUP(F813,Zusammenführung!$Y$7:$AA$118,3,0)</f>
        <v>2</v>
      </c>
      <c r="J813" s="286">
        <f ca="1">VLOOKUP(G813,Zusammenführung!$AB$7:$AD$118,3,0)</f>
        <v>17</v>
      </c>
    </row>
    <row r="814" spans="1:10" x14ac:dyDescent="0.25">
      <c r="A814" s="6" t="s">
        <v>2932</v>
      </c>
      <c r="B814" s="5" t="s">
        <v>308</v>
      </c>
      <c r="C814" s="5" t="s">
        <v>94</v>
      </c>
      <c r="D814" s="7">
        <v>75000</v>
      </c>
      <c r="E814" s="122">
        <f>VLOOKUP($D814,Zusammenführung!$S$7:$AD$118,4,0)</f>
        <v>50000</v>
      </c>
      <c r="F814" s="123">
        <f>VLOOKUP($D814,Zusammenführung!$S$7:$AD$118,7,0)</f>
        <v>50000</v>
      </c>
      <c r="G814" s="123">
        <f>VLOOKUP($D814,Zusammenführung!$S$7:$AD$118,10,0)</f>
        <v>73920.265780730901</v>
      </c>
      <c r="H814" s="285">
        <f ca="1">VLOOKUP(E814,Zusammenführung!V$7:X$118,3,0)</f>
        <v>2</v>
      </c>
      <c r="I814" s="162">
        <f ca="1">VLOOKUP(F814,Zusammenführung!$Y$7:$AA$118,3,0)</f>
        <v>2</v>
      </c>
      <c r="J814" s="286">
        <f ca="1">VLOOKUP(G814,Zusammenführung!$AB$7:$AD$118,3,0)</f>
        <v>17</v>
      </c>
    </row>
    <row r="815" spans="1:10" x14ac:dyDescent="0.25">
      <c r="A815" s="6" t="s">
        <v>2933</v>
      </c>
      <c r="B815" s="5" t="s">
        <v>316</v>
      </c>
      <c r="C815" s="5" t="s">
        <v>94</v>
      </c>
      <c r="D815" s="7">
        <v>50000</v>
      </c>
      <c r="E815" s="122">
        <f>VLOOKUP($D815,Zusammenführung!$S$7:$AD$118,4,0)</f>
        <v>50000</v>
      </c>
      <c r="F815" s="123">
        <f>VLOOKUP($D815,Zusammenführung!$S$7:$AD$118,7,0)</f>
        <v>50000</v>
      </c>
      <c r="G815" s="123">
        <f>VLOOKUP($D815,Zusammenführung!$S$7:$AD$118,10,0)</f>
        <v>50000</v>
      </c>
      <c r="H815" s="285">
        <f ca="1">VLOOKUP(E815,Zusammenführung!V$7:X$118,3,0)</f>
        <v>2</v>
      </c>
      <c r="I815" s="162">
        <f ca="1">VLOOKUP(F815,Zusammenführung!$Y$7:$AA$118,3,0)</f>
        <v>2</v>
      </c>
      <c r="J815" s="286">
        <f ca="1">VLOOKUP(G815,Zusammenführung!$AB$7:$AD$118,3,0)</f>
        <v>14</v>
      </c>
    </row>
    <row r="816" spans="1:10" x14ac:dyDescent="0.25">
      <c r="A816" s="6" t="s">
        <v>2934</v>
      </c>
      <c r="B816" s="5" t="s">
        <v>315</v>
      </c>
      <c r="C816" s="5" t="s">
        <v>94</v>
      </c>
      <c r="D816" s="7">
        <v>50000</v>
      </c>
      <c r="E816" s="122">
        <f>VLOOKUP($D816,Zusammenführung!$S$7:$AD$118,4,0)</f>
        <v>50000</v>
      </c>
      <c r="F816" s="123">
        <f>VLOOKUP($D816,Zusammenführung!$S$7:$AD$118,7,0)</f>
        <v>50000</v>
      </c>
      <c r="G816" s="123">
        <f>VLOOKUP($D816,Zusammenführung!$S$7:$AD$118,10,0)</f>
        <v>50000</v>
      </c>
      <c r="H816" s="285">
        <f ca="1">VLOOKUP(E816,Zusammenführung!V$7:X$118,3,0)</f>
        <v>2</v>
      </c>
      <c r="I816" s="162">
        <f ca="1">VLOOKUP(F816,Zusammenführung!$Y$7:$AA$118,3,0)</f>
        <v>2</v>
      </c>
      <c r="J816" s="286">
        <f ca="1">VLOOKUP(G816,Zusammenführung!$AB$7:$AD$118,3,0)</f>
        <v>14</v>
      </c>
    </row>
    <row r="817" spans="1:10" x14ac:dyDescent="0.25">
      <c r="A817" s="6" t="s">
        <v>2935</v>
      </c>
      <c r="B817" s="5" t="s">
        <v>314</v>
      </c>
      <c r="C817" s="5" t="s">
        <v>94</v>
      </c>
      <c r="D817" s="7">
        <v>50000</v>
      </c>
      <c r="E817" s="122">
        <f>VLOOKUP($D817,Zusammenführung!$S$7:$AD$118,4,0)</f>
        <v>50000</v>
      </c>
      <c r="F817" s="123">
        <f>VLOOKUP($D817,Zusammenführung!$S$7:$AD$118,7,0)</f>
        <v>50000</v>
      </c>
      <c r="G817" s="123">
        <f>VLOOKUP($D817,Zusammenführung!$S$7:$AD$118,10,0)</f>
        <v>50000</v>
      </c>
      <c r="H817" s="285">
        <f ca="1">VLOOKUP(E817,Zusammenführung!V$7:X$118,3,0)</f>
        <v>2</v>
      </c>
      <c r="I817" s="162">
        <f ca="1">VLOOKUP(F817,Zusammenführung!$Y$7:$AA$118,3,0)</f>
        <v>2</v>
      </c>
      <c r="J817" s="286">
        <f ca="1">VLOOKUP(G817,Zusammenführung!$AB$7:$AD$118,3,0)</f>
        <v>14</v>
      </c>
    </row>
    <row r="818" spans="1:10" x14ac:dyDescent="0.25">
      <c r="A818" s="6" t="s">
        <v>2936</v>
      </c>
      <c r="B818" s="5" t="s">
        <v>313</v>
      </c>
      <c r="C818" s="5" t="s">
        <v>94</v>
      </c>
      <c r="D818" s="7">
        <v>50000</v>
      </c>
      <c r="E818" s="122">
        <f>VLOOKUP($D818,Zusammenführung!$S$7:$AD$118,4,0)</f>
        <v>50000</v>
      </c>
      <c r="F818" s="123">
        <f>VLOOKUP($D818,Zusammenführung!$S$7:$AD$118,7,0)</f>
        <v>50000</v>
      </c>
      <c r="G818" s="123">
        <f>VLOOKUP($D818,Zusammenführung!$S$7:$AD$118,10,0)</f>
        <v>50000</v>
      </c>
      <c r="H818" s="285">
        <f ca="1">VLOOKUP(E818,Zusammenführung!V$7:X$118,3,0)</f>
        <v>2</v>
      </c>
      <c r="I818" s="162">
        <f ca="1">VLOOKUP(F818,Zusammenführung!$Y$7:$AA$118,3,0)</f>
        <v>2</v>
      </c>
      <c r="J818" s="286">
        <f ca="1">VLOOKUP(G818,Zusammenführung!$AB$7:$AD$118,3,0)</f>
        <v>14</v>
      </c>
    </row>
    <row r="819" spans="1:10" x14ac:dyDescent="0.25">
      <c r="A819" s="6" t="s">
        <v>2937</v>
      </c>
      <c r="B819" s="5" t="s">
        <v>318</v>
      </c>
      <c r="C819" s="5" t="s">
        <v>94</v>
      </c>
      <c r="D819" s="7">
        <v>50000</v>
      </c>
      <c r="E819" s="122">
        <f>VLOOKUP($D819,Zusammenführung!$S$7:$AD$118,4,0)</f>
        <v>50000</v>
      </c>
      <c r="F819" s="123">
        <f>VLOOKUP($D819,Zusammenführung!$S$7:$AD$118,7,0)</f>
        <v>50000</v>
      </c>
      <c r="G819" s="123">
        <f>VLOOKUP($D819,Zusammenführung!$S$7:$AD$118,10,0)</f>
        <v>50000</v>
      </c>
      <c r="H819" s="285">
        <f ca="1">VLOOKUP(E819,Zusammenführung!V$7:X$118,3,0)</f>
        <v>2</v>
      </c>
      <c r="I819" s="162">
        <f ca="1">VLOOKUP(F819,Zusammenführung!$Y$7:$AA$118,3,0)</f>
        <v>2</v>
      </c>
      <c r="J819" s="286">
        <f ca="1">VLOOKUP(G819,Zusammenführung!$AB$7:$AD$118,3,0)</f>
        <v>14</v>
      </c>
    </row>
    <row r="820" spans="1:10" x14ac:dyDescent="0.25">
      <c r="A820" s="6" t="s">
        <v>2938</v>
      </c>
      <c r="B820" s="5" t="s">
        <v>319</v>
      </c>
      <c r="C820" s="5" t="s">
        <v>94</v>
      </c>
      <c r="D820" s="7">
        <v>50000</v>
      </c>
      <c r="E820" s="122">
        <f>VLOOKUP($D820,Zusammenführung!$S$7:$AD$118,4,0)</f>
        <v>50000</v>
      </c>
      <c r="F820" s="123">
        <f>VLOOKUP($D820,Zusammenführung!$S$7:$AD$118,7,0)</f>
        <v>50000</v>
      </c>
      <c r="G820" s="123">
        <f>VLOOKUP($D820,Zusammenführung!$S$7:$AD$118,10,0)</f>
        <v>50000</v>
      </c>
      <c r="H820" s="285">
        <f ca="1">VLOOKUP(E820,Zusammenführung!V$7:X$118,3,0)</f>
        <v>2</v>
      </c>
      <c r="I820" s="162">
        <f ca="1">VLOOKUP(F820,Zusammenführung!$Y$7:$AA$118,3,0)</f>
        <v>2</v>
      </c>
      <c r="J820" s="286">
        <f ca="1">VLOOKUP(G820,Zusammenführung!$AB$7:$AD$118,3,0)</f>
        <v>14</v>
      </c>
    </row>
    <row r="821" spans="1:10" x14ac:dyDescent="0.25">
      <c r="A821" s="6" t="s">
        <v>2939</v>
      </c>
      <c r="B821" s="5" t="s">
        <v>317</v>
      </c>
      <c r="C821" s="5" t="s">
        <v>94</v>
      </c>
      <c r="D821" s="7">
        <v>50000</v>
      </c>
      <c r="E821" s="122">
        <f>VLOOKUP($D821,Zusammenführung!$S$7:$AD$118,4,0)</f>
        <v>50000</v>
      </c>
      <c r="F821" s="123">
        <f>VLOOKUP($D821,Zusammenführung!$S$7:$AD$118,7,0)</f>
        <v>50000</v>
      </c>
      <c r="G821" s="123">
        <f>VLOOKUP($D821,Zusammenführung!$S$7:$AD$118,10,0)</f>
        <v>50000</v>
      </c>
      <c r="H821" s="285">
        <f ca="1">VLOOKUP(E821,Zusammenführung!V$7:X$118,3,0)</f>
        <v>2</v>
      </c>
      <c r="I821" s="162">
        <f ca="1">VLOOKUP(F821,Zusammenführung!$Y$7:$AA$118,3,0)</f>
        <v>2</v>
      </c>
      <c r="J821" s="286">
        <f ca="1">VLOOKUP(G821,Zusammenführung!$AB$7:$AD$118,3,0)</f>
        <v>14</v>
      </c>
    </row>
    <row r="822" spans="1:10" x14ac:dyDescent="0.25">
      <c r="A822" s="6" t="s">
        <v>2940</v>
      </c>
      <c r="B822" s="5" t="s">
        <v>832</v>
      </c>
      <c r="C822" s="5" t="s">
        <v>919</v>
      </c>
      <c r="D822" s="7">
        <v>128000000</v>
      </c>
      <c r="E822" s="122">
        <f>VLOOKUP($D822,Zusammenführung!$S$7:$AD$118,4,0)</f>
        <v>130000000</v>
      </c>
      <c r="F822" s="123">
        <f>VLOOKUP($D822,Zusammenführung!$S$7:$AD$118,7,0)</f>
        <v>130000000</v>
      </c>
      <c r="G822" s="123">
        <f>VLOOKUP($D822,Zusammenführung!$S$7:$AD$118,10,0)</f>
        <v>130000000</v>
      </c>
      <c r="H822" s="285">
        <f ca="1">VLOOKUP(E822,Zusammenführung!V$7:X$118,3,0)</f>
        <v>12</v>
      </c>
      <c r="I822" s="162">
        <f ca="1">VLOOKUP(F822,Zusammenführung!$Y$7:$AA$118,3,0)</f>
        <v>20</v>
      </c>
      <c r="J822" s="286">
        <f ca="1">VLOOKUP(G822,Zusammenführung!$AB$7:$AD$118,3,0)</f>
        <v>84</v>
      </c>
    </row>
    <row r="823" spans="1:10" x14ac:dyDescent="0.25">
      <c r="A823" s="6" t="s">
        <v>2941</v>
      </c>
      <c r="B823" s="5" t="s">
        <v>833</v>
      </c>
      <c r="C823" s="5" t="s">
        <v>919</v>
      </c>
      <c r="D823" s="7">
        <v>55000000</v>
      </c>
      <c r="E823" s="122">
        <f>VLOOKUP($D823,Zusammenführung!$S$7:$AD$118,4,0)</f>
        <v>70000000</v>
      </c>
      <c r="F823" s="123">
        <f>VLOOKUP($D823,Zusammenführung!$S$7:$AD$118,7,0)</f>
        <v>60000000</v>
      </c>
      <c r="G823" s="123">
        <f>VLOOKUP($D823,Zusammenführung!$S$7:$AD$118,10,0)</f>
        <v>56728110.599078342</v>
      </c>
      <c r="H823" s="285">
        <f ca="1">VLOOKUP(E823,Zusammenführung!V$7:X$118,3,0)</f>
        <v>11</v>
      </c>
      <c r="I823" s="162">
        <f ca="1">VLOOKUP(F823,Zusammenführung!$Y$7:$AA$118,3,0)</f>
        <v>18</v>
      </c>
      <c r="J823" s="286">
        <f ca="1">VLOOKUP(G823,Zusammenführung!$AB$7:$AD$118,3,0)</f>
        <v>74</v>
      </c>
    </row>
    <row r="824" spans="1:10" x14ac:dyDescent="0.25">
      <c r="A824" s="6" t="s">
        <v>2942</v>
      </c>
      <c r="B824" s="5" t="s">
        <v>834</v>
      </c>
      <c r="C824" s="5" t="s">
        <v>919</v>
      </c>
      <c r="D824" s="7">
        <v>45000000</v>
      </c>
      <c r="E824" s="122">
        <f>VLOOKUP($D824,Zusammenführung!$S$7:$AD$118,4,0)</f>
        <v>30000000</v>
      </c>
      <c r="F824" s="123">
        <f>VLOOKUP($D824,Zusammenführung!$S$7:$AD$118,7,0)</f>
        <v>30000000</v>
      </c>
      <c r="G824" s="123">
        <f>VLOOKUP($D824,Zusammenführung!$S$7:$AD$118,10,0)</f>
        <v>43179723.502304144</v>
      </c>
      <c r="H824" s="285">
        <f ca="1">VLOOKUP(E824,Zusammenführung!V$7:X$118,3,0)</f>
        <v>10</v>
      </c>
      <c r="I824" s="162">
        <f ca="1">VLOOKUP(F824,Zusammenführung!$Y$7:$AA$118,3,0)</f>
        <v>17</v>
      </c>
      <c r="J824" s="286">
        <f ca="1">VLOOKUP(G824,Zusammenführung!$AB$7:$AD$118,3,0)</f>
        <v>72</v>
      </c>
    </row>
    <row r="825" spans="1:10" x14ac:dyDescent="0.25">
      <c r="A825" s="6" t="s">
        <v>2943</v>
      </c>
      <c r="B825" s="5" t="s">
        <v>835</v>
      </c>
      <c r="C825" s="5" t="s">
        <v>919</v>
      </c>
      <c r="D825" s="7">
        <v>40000000</v>
      </c>
      <c r="E825" s="122">
        <f>VLOOKUP($D825,Zusammenführung!$S$7:$AD$118,4,0)</f>
        <v>30000000</v>
      </c>
      <c r="F825" s="123">
        <f>VLOOKUP($D825,Zusammenführung!$S$7:$AD$118,7,0)</f>
        <v>30000000</v>
      </c>
      <c r="G825" s="123">
        <f>VLOOKUP($D825,Zusammenführung!$S$7:$AD$118,10,0)</f>
        <v>43179723.502304144</v>
      </c>
      <c r="H825" s="285">
        <f ca="1">VLOOKUP(E825,Zusammenführung!V$7:X$118,3,0)</f>
        <v>10</v>
      </c>
      <c r="I825" s="162">
        <f ca="1">VLOOKUP(F825,Zusammenführung!$Y$7:$AA$118,3,0)</f>
        <v>17</v>
      </c>
      <c r="J825" s="286">
        <f ca="1">VLOOKUP(G825,Zusammenführung!$AB$7:$AD$118,3,0)</f>
        <v>72</v>
      </c>
    </row>
    <row r="826" spans="1:10" x14ac:dyDescent="0.25">
      <c r="A826" s="6" t="s">
        <v>2944</v>
      </c>
      <c r="B826" s="5" t="s">
        <v>836</v>
      </c>
      <c r="C826" s="5" t="s">
        <v>919</v>
      </c>
      <c r="D826" s="7">
        <v>40000000</v>
      </c>
      <c r="E826" s="122">
        <f>VLOOKUP($D826,Zusammenführung!$S$7:$AD$118,4,0)</f>
        <v>30000000</v>
      </c>
      <c r="F826" s="123">
        <f>VLOOKUP($D826,Zusammenführung!$S$7:$AD$118,7,0)</f>
        <v>30000000</v>
      </c>
      <c r="G826" s="123">
        <f>VLOOKUP($D826,Zusammenführung!$S$7:$AD$118,10,0)</f>
        <v>43179723.502304144</v>
      </c>
      <c r="H826" s="285">
        <f ca="1">VLOOKUP(E826,Zusammenführung!V$7:X$118,3,0)</f>
        <v>10</v>
      </c>
      <c r="I826" s="162">
        <f ca="1">VLOOKUP(F826,Zusammenführung!$Y$7:$AA$118,3,0)</f>
        <v>17</v>
      </c>
      <c r="J826" s="286">
        <f ca="1">VLOOKUP(G826,Zusammenführung!$AB$7:$AD$118,3,0)</f>
        <v>72</v>
      </c>
    </row>
    <row r="827" spans="1:10" x14ac:dyDescent="0.25">
      <c r="A827" s="6" t="s">
        <v>2945</v>
      </c>
      <c r="B827" s="5" t="s">
        <v>837</v>
      </c>
      <c r="C827" s="5" t="s">
        <v>919</v>
      </c>
      <c r="D827" s="7">
        <v>32000000</v>
      </c>
      <c r="E827" s="122">
        <f>VLOOKUP($D827,Zusammenführung!$S$7:$AD$118,4,0)</f>
        <v>30000000</v>
      </c>
      <c r="F827" s="123">
        <f>VLOOKUP($D827,Zusammenführung!$S$7:$AD$118,7,0)</f>
        <v>30000000</v>
      </c>
      <c r="G827" s="123">
        <f>VLOOKUP($D827,Zusammenführung!$S$7:$AD$118,10,0)</f>
        <v>30000000</v>
      </c>
      <c r="H827" s="285">
        <f ca="1">VLOOKUP(E827,Zusammenführung!V$7:X$118,3,0)</f>
        <v>10</v>
      </c>
      <c r="I827" s="162">
        <f ca="1">VLOOKUP(F827,Zusammenführung!$Y$7:$AA$118,3,0)</f>
        <v>17</v>
      </c>
      <c r="J827" s="286">
        <f ca="1">VLOOKUP(G827,Zusammenführung!$AB$7:$AD$118,3,0)</f>
        <v>70</v>
      </c>
    </row>
    <row r="828" spans="1:10" x14ac:dyDescent="0.25">
      <c r="A828" s="6" t="s">
        <v>2946</v>
      </c>
      <c r="B828" s="5" t="s">
        <v>838</v>
      </c>
      <c r="C828" s="5" t="s">
        <v>919</v>
      </c>
      <c r="D828" s="7">
        <v>28000000</v>
      </c>
      <c r="E828" s="122">
        <f>VLOOKUP($D828,Zusammenführung!$S$7:$AD$118,4,0)</f>
        <v>30000000</v>
      </c>
      <c r="F828" s="123">
        <f>VLOOKUP($D828,Zusammenführung!$S$7:$AD$118,7,0)</f>
        <v>30000000</v>
      </c>
      <c r="G828" s="123">
        <f>VLOOKUP($D828,Zusammenführung!$S$7:$AD$118,10,0)</f>
        <v>27874015.748031493</v>
      </c>
      <c r="H828" s="285">
        <f ca="1">VLOOKUP(E828,Zusammenführung!V$7:X$118,3,0)</f>
        <v>10</v>
      </c>
      <c r="I828" s="162">
        <f ca="1">VLOOKUP(F828,Zusammenführung!$Y$7:$AA$118,3,0)</f>
        <v>17</v>
      </c>
      <c r="J828" s="286">
        <f ca="1">VLOOKUP(G828,Zusammenführung!$AB$7:$AD$118,3,0)</f>
        <v>69</v>
      </c>
    </row>
    <row r="829" spans="1:10" x14ac:dyDescent="0.25">
      <c r="A829" s="6" t="s">
        <v>2947</v>
      </c>
      <c r="B829" s="5" t="s">
        <v>839</v>
      </c>
      <c r="C829" s="5" t="s">
        <v>919</v>
      </c>
      <c r="D829" s="7">
        <v>25000000</v>
      </c>
      <c r="E829" s="122">
        <f>VLOOKUP($D829,Zusammenführung!$S$7:$AD$118,4,0)</f>
        <v>30000000</v>
      </c>
      <c r="F829" s="123">
        <f>VLOOKUP($D829,Zusammenführung!$S$7:$AD$118,7,0)</f>
        <v>30000000</v>
      </c>
      <c r="G829" s="123">
        <f>VLOOKUP($D829,Zusammenführung!$S$7:$AD$118,10,0)</f>
        <v>25778402.69966254</v>
      </c>
      <c r="H829" s="285">
        <f ca="1">VLOOKUP(E829,Zusammenführung!V$7:X$118,3,0)</f>
        <v>10</v>
      </c>
      <c r="I829" s="162">
        <f ca="1">VLOOKUP(F829,Zusammenführung!$Y$7:$AA$118,3,0)</f>
        <v>17</v>
      </c>
      <c r="J829" s="286">
        <f ca="1">VLOOKUP(G829,Zusammenführung!$AB$7:$AD$118,3,0)</f>
        <v>68</v>
      </c>
    </row>
    <row r="830" spans="1:10" x14ac:dyDescent="0.25">
      <c r="A830" s="6" t="s">
        <v>2948</v>
      </c>
      <c r="B830" s="5" t="s">
        <v>840</v>
      </c>
      <c r="C830" s="5" t="s">
        <v>919</v>
      </c>
      <c r="D830" s="7">
        <v>23000000</v>
      </c>
      <c r="E830" s="122">
        <f>VLOOKUP($D830,Zusammenführung!$S$7:$AD$118,4,0)</f>
        <v>30000000</v>
      </c>
      <c r="F830" s="123">
        <f>VLOOKUP($D830,Zusammenführung!$S$7:$AD$118,7,0)</f>
        <v>30000000</v>
      </c>
      <c r="G830" s="123">
        <f>VLOOKUP($D830,Zusammenführung!$S$7:$AD$118,10,0)</f>
        <v>23713160.854893137</v>
      </c>
      <c r="H830" s="285">
        <f ca="1">VLOOKUP(E830,Zusammenführung!V$7:X$118,3,0)</f>
        <v>10</v>
      </c>
      <c r="I830" s="162">
        <f ca="1">VLOOKUP(F830,Zusammenführung!$Y$7:$AA$118,3,0)</f>
        <v>17</v>
      </c>
      <c r="J830" s="286">
        <f ca="1">VLOOKUP(G830,Zusammenführung!$AB$7:$AD$118,3,0)</f>
        <v>67</v>
      </c>
    </row>
    <row r="831" spans="1:10" x14ac:dyDescent="0.25">
      <c r="A831" s="6" t="s">
        <v>2949</v>
      </c>
      <c r="B831" s="5" t="s">
        <v>841</v>
      </c>
      <c r="C831" s="5" t="s">
        <v>919</v>
      </c>
      <c r="D831" s="7">
        <v>20000000</v>
      </c>
      <c r="E831" s="122">
        <f>VLOOKUP($D831,Zusammenführung!$S$7:$AD$118,4,0)</f>
        <v>10000000</v>
      </c>
      <c r="F831" s="123">
        <f>VLOOKUP($D831,Zusammenführung!$S$7:$AD$118,7,0)</f>
        <v>10000000</v>
      </c>
      <c r="G831" s="123">
        <f>VLOOKUP($D831,Zusammenführung!$S$7:$AD$118,10,0)</f>
        <v>19673790.77615298</v>
      </c>
      <c r="H831" s="285">
        <f ca="1">VLOOKUP(E831,Zusammenführung!V$7:X$118,3,0)</f>
        <v>9</v>
      </c>
      <c r="I831" s="162">
        <f ca="1">VLOOKUP(F831,Zusammenführung!$Y$7:$AA$118,3,0)</f>
        <v>16</v>
      </c>
      <c r="J831" s="286">
        <f ca="1">VLOOKUP(G831,Zusammenführung!$AB$7:$AD$118,3,0)</f>
        <v>65</v>
      </c>
    </row>
    <row r="832" spans="1:10" x14ac:dyDescent="0.25">
      <c r="A832" s="6" t="s">
        <v>2950</v>
      </c>
      <c r="B832" s="5" t="s">
        <v>842</v>
      </c>
      <c r="C832" s="5" t="s">
        <v>919</v>
      </c>
      <c r="D832" s="7">
        <v>20000000</v>
      </c>
      <c r="E832" s="122">
        <f>VLOOKUP($D832,Zusammenführung!$S$7:$AD$118,4,0)</f>
        <v>10000000</v>
      </c>
      <c r="F832" s="123">
        <f>VLOOKUP($D832,Zusammenführung!$S$7:$AD$118,7,0)</f>
        <v>10000000</v>
      </c>
      <c r="G832" s="123">
        <f>VLOOKUP($D832,Zusammenführung!$S$7:$AD$118,10,0)</f>
        <v>19673790.77615298</v>
      </c>
      <c r="H832" s="285">
        <f ca="1">VLOOKUP(E832,Zusammenführung!V$7:X$118,3,0)</f>
        <v>9</v>
      </c>
      <c r="I832" s="162">
        <f ca="1">VLOOKUP(F832,Zusammenführung!$Y$7:$AA$118,3,0)</f>
        <v>16</v>
      </c>
      <c r="J832" s="286">
        <f ca="1">VLOOKUP(G832,Zusammenführung!$AB$7:$AD$118,3,0)</f>
        <v>65</v>
      </c>
    </row>
    <row r="833" spans="1:10" x14ac:dyDescent="0.25">
      <c r="A833" s="6" t="s">
        <v>2951</v>
      </c>
      <c r="B833" s="5" t="s">
        <v>843</v>
      </c>
      <c r="C833" s="5" t="s">
        <v>919</v>
      </c>
      <c r="D833" s="7">
        <v>15000000</v>
      </c>
      <c r="E833" s="122">
        <f>VLOOKUP($D833,Zusammenführung!$S$7:$AD$118,4,0)</f>
        <v>10000000</v>
      </c>
      <c r="F833" s="123">
        <f>VLOOKUP($D833,Zusammenführung!$S$7:$AD$118,7,0)</f>
        <v>10000000</v>
      </c>
      <c r="G833" s="123">
        <f>VLOOKUP($D833,Zusammenführung!$S$7:$AD$118,10,0)</f>
        <v>15755905.511811022</v>
      </c>
      <c r="H833" s="285">
        <f ca="1">VLOOKUP(E833,Zusammenführung!V$7:X$118,3,0)</f>
        <v>9</v>
      </c>
      <c r="I833" s="162">
        <f ca="1">VLOOKUP(F833,Zusammenführung!$Y$7:$AA$118,3,0)</f>
        <v>16</v>
      </c>
      <c r="J833" s="286">
        <f ca="1">VLOOKUP(G833,Zusammenführung!$AB$7:$AD$118,3,0)</f>
        <v>63</v>
      </c>
    </row>
    <row r="834" spans="1:10" x14ac:dyDescent="0.25">
      <c r="A834" s="6" t="s">
        <v>2952</v>
      </c>
      <c r="B834" s="5" t="s">
        <v>844</v>
      </c>
      <c r="C834" s="5" t="s">
        <v>919</v>
      </c>
      <c r="D834" s="7">
        <v>13000000</v>
      </c>
      <c r="E834" s="122">
        <f>VLOOKUP($D834,Zusammenführung!$S$7:$AD$118,4,0)</f>
        <v>10000000</v>
      </c>
      <c r="F834" s="123">
        <f>VLOOKUP($D834,Zusammenführung!$S$7:$AD$118,7,0)</f>
        <v>10000000</v>
      </c>
      <c r="G834" s="123">
        <f>VLOOKUP($D834,Zusammenführung!$S$7:$AD$118,10,0)</f>
        <v>13842519.685039368</v>
      </c>
      <c r="H834" s="285">
        <f ca="1">VLOOKUP(E834,Zusammenführung!V$7:X$118,3,0)</f>
        <v>9</v>
      </c>
      <c r="I834" s="162">
        <f ca="1">VLOOKUP(F834,Zusammenführung!$Y$7:$AA$118,3,0)</f>
        <v>16</v>
      </c>
      <c r="J834" s="286">
        <f ca="1">VLOOKUP(G834,Zusammenführung!$AB$7:$AD$118,3,0)</f>
        <v>62</v>
      </c>
    </row>
    <row r="835" spans="1:10" x14ac:dyDescent="0.25">
      <c r="A835" s="6" t="s">
        <v>2953</v>
      </c>
      <c r="B835" s="5" t="s">
        <v>845</v>
      </c>
      <c r="C835" s="5" t="s">
        <v>919</v>
      </c>
      <c r="D835" s="7">
        <v>13000000</v>
      </c>
      <c r="E835" s="122">
        <f>VLOOKUP($D835,Zusammenführung!$S$7:$AD$118,4,0)</f>
        <v>10000000</v>
      </c>
      <c r="F835" s="123">
        <f>VLOOKUP($D835,Zusammenführung!$S$7:$AD$118,7,0)</f>
        <v>10000000</v>
      </c>
      <c r="G835" s="123">
        <f>VLOOKUP($D835,Zusammenführung!$S$7:$AD$118,10,0)</f>
        <v>13842519.685039368</v>
      </c>
      <c r="H835" s="285">
        <f ca="1">VLOOKUP(E835,Zusammenführung!V$7:X$118,3,0)</f>
        <v>9</v>
      </c>
      <c r="I835" s="162">
        <f ca="1">VLOOKUP(F835,Zusammenführung!$Y$7:$AA$118,3,0)</f>
        <v>16</v>
      </c>
      <c r="J835" s="286">
        <f ca="1">VLOOKUP(G835,Zusammenführung!$AB$7:$AD$118,3,0)</f>
        <v>62</v>
      </c>
    </row>
    <row r="836" spans="1:10" x14ac:dyDescent="0.25">
      <c r="A836" s="6" t="s">
        <v>2954</v>
      </c>
      <c r="B836" s="5" t="s">
        <v>848</v>
      </c>
      <c r="C836" s="5" t="s">
        <v>919</v>
      </c>
      <c r="D836" s="7">
        <v>12000000</v>
      </c>
      <c r="E836" s="122">
        <f>VLOOKUP($D836,Zusammenführung!$S$7:$AD$118,4,0)</f>
        <v>10000000</v>
      </c>
      <c r="F836" s="123">
        <f>VLOOKUP($D836,Zusammenführung!$S$7:$AD$118,7,0)</f>
        <v>10000000</v>
      </c>
      <c r="G836" s="123">
        <f>VLOOKUP($D836,Zusammenführung!$S$7:$AD$118,10,0)</f>
        <v>11959505.061867265</v>
      </c>
      <c r="H836" s="285">
        <f ca="1">VLOOKUP(E836,Zusammenführung!V$7:X$118,3,0)</f>
        <v>9</v>
      </c>
      <c r="I836" s="162">
        <f ca="1">VLOOKUP(F836,Zusammenführung!$Y$7:$AA$118,3,0)</f>
        <v>16</v>
      </c>
      <c r="J836" s="286">
        <f ca="1">VLOOKUP(G836,Zusammenführung!$AB$7:$AD$118,3,0)</f>
        <v>61</v>
      </c>
    </row>
    <row r="837" spans="1:10" x14ac:dyDescent="0.25">
      <c r="A837" s="6" t="s">
        <v>2955</v>
      </c>
      <c r="B837" s="5" t="s">
        <v>846</v>
      </c>
      <c r="C837" s="5" t="s">
        <v>919</v>
      </c>
      <c r="D837" s="7">
        <v>12000000</v>
      </c>
      <c r="E837" s="122">
        <f>VLOOKUP($D837,Zusammenführung!$S$7:$AD$118,4,0)</f>
        <v>10000000</v>
      </c>
      <c r="F837" s="123">
        <f>VLOOKUP($D837,Zusammenführung!$S$7:$AD$118,7,0)</f>
        <v>10000000</v>
      </c>
      <c r="G837" s="123">
        <f>VLOOKUP($D837,Zusammenführung!$S$7:$AD$118,10,0)</f>
        <v>11959505.061867265</v>
      </c>
      <c r="H837" s="285">
        <f ca="1">VLOOKUP(E837,Zusammenführung!V$7:X$118,3,0)</f>
        <v>9</v>
      </c>
      <c r="I837" s="162">
        <f ca="1">VLOOKUP(F837,Zusammenführung!$Y$7:$AA$118,3,0)</f>
        <v>16</v>
      </c>
      <c r="J837" s="286">
        <f ca="1">VLOOKUP(G837,Zusammenführung!$AB$7:$AD$118,3,0)</f>
        <v>61</v>
      </c>
    </row>
    <row r="838" spans="1:10" x14ac:dyDescent="0.25">
      <c r="A838" s="6" t="s">
        <v>2956</v>
      </c>
      <c r="B838" s="5" t="s">
        <v>849</v>
      </c>
      <c r="C838" s="5" t="s">
        <v>919</v>
      </c>
      <c r="D838" s="7">
        <v>12000000</v>
      </c>
      <c r="E838" s="122">
        <f>VLOOKUP($D838,Zusammenführung!$S$7:$AD$118,4,0)</f>
        <v>10000000</v>
      </c>
      <c r="F838" s="123">
        <f>VLOOKUP($D838,Zusammenführung!$S$7:$AD$118,7,0)</f>
        <v>10000000</v>
      </c>
      <c r="G838" s="123">
        <f>VLOOKUP($D838,Zusammenführung!$S$7:$AD$118,10,0)</f>
        <v>11959505.061867265</v>
      </c>
      <c r="H838" s="285">
        <f ca="1">VLOOKUP(E838,Zusammenführung!V$7:X$118,3,0)</f>
        <v>9</v>
      </c>
      <c r="I838" s="162">
        <f ca="1">VLOOKUP(F838,Zusammenführung!$Y$7:$AA$118,3,0)</f>
        <v>16</v>
      </c>
      <c r="J838" s="286">
        <f ca="1">VLOOKUP(G838,Zusammenführung!$AB$7:$AD$118,3,0)</f>
        <v>61</v>
      </c>
    </row>
    <row r="839" spans="1:10" x14ac:dyDescent="0.25">
      <c r="A839" s="6" t="s">
        <v>2957</v>
      </c>
      <c r="B839" s="5" t="s">
        <v>850</v>
      </c>
      <c r="C839" s="5" t="s">
        <v>919</v>
      </c>
      <c r="D839" s="7">
        <v>12000000</v>
      </c>
      <c r="E839" s="122">
        <f>VLOOKUP($D839,Zusammenführung!$S$7:$AD$118,4,0)</f>
        <v>10000000</v>
      </c>
      <c r="F839" s="123">
        <f>VLOOKUP($D839,Zusammenführung!$S$7:$AD$118,7,0)</f>
        <v>10000000</v>
      </c>
      <c r="G839" s="123">
        <f>VLOOKUP($D839,Zusammenführung!$S$7:$AD$118,10,0)</f>
        <v>11959505.061867265</v>
      </c>
      <c r="H839" s="285">
        <f ca="1">VLOOKUP(E839,Zusammenführung!V$7:X$118,3,0)</f>
        <v>9</v>
      </c>
      <c r="I839" s="162">
        <f ca="1">VLOOKUP(F839,Zusammenführung!$Y$7:$AA$118,3,0)</f>
        <v>16</v>
      </c>
      <c r="J839" s="286">
        <f ca="1">VLOOKUP(G839,Zusammenführung!$AB$7:$AD$118,3,0)</f>
        <v>61</v>
      </c>
    </row>
    <row r="840" spans="1:10" x14ac:dyDescent="0.25">
      <c r="A840" s="6" t="s">
        <v>2958</v>
      </c>
      <c r="B840" s="5" t="s">
        <v>847</v>
      </c>
      <c r="C840" s="5" t="s">
        <v>919</v>
      </c>
      <c r="D840" s="7">
        <v>12000000</v>
      </c>
      <c r="E840" s="122">
        <f>VLOOKUP($D840,Zusammenführung!$S$7:$AD$118,4,0)</f>
        <v>10000000</v>
      </c>
      <c r="F840" s="123">
        <f>VLOOKUP($D840,Zusammenführung!$S$7:$AD$118,7,0)</f>
        <v>10000000</v>
      </c>
      <c r="G840" s="123">
        <f>VLOOKUP($D840,Zusammenführung!$S$7:$AD$118,10,0)</f>
        <v>11959505.061867265</v>
      </c>
      <c r="H840" s="285">
        <f ca="1">VLOOKUP(E840,Zusammenführung!V$7:X$118,3,0)</f>
        <v>9</v>
      </c>
      <c r="I840" s="162">
        <f ca="1">VLOOKUP(F840,Zusammenführung!$Y$7:$AA$118,3,0)</f>
        <v>16</v>
      </c>
      <c r="J840" s="286">
        <f ca="1">VLOOKUP(G840,Zusammenführung!$AB$7:$AD$118,3,0)</f>
        <v>61</v>
      </c>
    </row>
    <row r="841" spans="1:10" x14ac:dyDescent="0.25">
      <c r="A841" s="6" t="s">
        <v>2959</v>
      </c>
      <c r="B841" s="5" t="s">
        <v>851</v>
      </c>
      <c r="C841" s="5" t="s">
        <v>919</v>
      </c>
      <c r="D841" s="7">
        <v>10500000</v>
      </c>
      <c r="E841" s="122">
        <f>VLOOKUP($D841,Zusammenführung!$S$7:$AD$118,4,0)</f>
        <v>10000000</v>
      </c>
      <c r="F841" s="123">
        <f>VLOOKUP($D841,Zusammenführung!$S$7:$AD$118,7,0)</f>
        <v>10000000</v>
      </c>
      <c r="G841" s="123">
        <f>VLOOKUP($D841,Zusammenführung!$S$7:$AD$118,10,0)</f>
        <v>10106861.642294712</v>
      </c>
      <c r="H841" s="285">
        <f ca="1">VLOOKUP(E841,Zusammenführung!V$7:X$118,3,0)</f>
        <v>9</v>
      </c>
      <c r="I841" s="162">
        <f ca="1">VLOOKUP(F841,Zusammenführung!$Y$7:$AA$118,3,0)</f>
        <v>16</v>
      </c>
      <c r="J841" s="286">
        <f ca="1">VLOOKUP(G841,Zusammenführung!$AB$7:$AD$118,3,0)</f>
        <v>60</v>
      </c>
    </row>
    <row r="842" spans="1:10" x14ac:dyDescent="0.25">
      <c r="A842" s="6" t="s">
        <v>2960</v>
      </c>
      <c r="B842" s="5" t="s">
        <v>852</v>
      </c>
      <c r="C842" s="5" t="s">
        <v>919</v>
      </c>
      <c r="D842" s="7">
        <v>10000000</v>
      </c>
      <c r="E842" s="122">
        <f>VLOOKUP($D842,Zusammenführung!$S$7:$AD$118,4,0)</f>
        <v>10000000</v>
      </c>
      <c r="F842" s="123">
        <f>VLOOKUP($D842,Zusammenführung!$S$7:$AD$118,7,0)</f>
        <v>10000000</v>
      </c>
      <c r="G842" s="123">
        <f>VLOOKUP($D842,Zusammenführung!$S$7:$AD$118,10,0)</f>
        <v>10106861.642294712</v>
      </c>
      <c r="H842" s="285">
        <f ca="1">VLOOKUP(E842,Zusammenführung!V$7:X$118,3,0)</f>
        <v>9</v>
      </c>
      <c r="I842" s="162">
        <f ca="1">VLOOKUP(F842,Zusammenführung!$Y$7:$AA$118,3,0)</f>
        <v>16</v>
      </c>
      <c r="J842" s="286">
        <f ca="1">VLOOKUP(G842,Zusammenführung!$AB$7:$AD$118,3,0)</f>
        <v>60</v>
      </c>
    </row>
    <row r="843" spans="1:10" x14ac:dyDescent="0.25">
      <c r="A843" s="6" t="s">
        <v>2961</v>
      </c>
      <c r="B843" s="5" t="s">
        <v>853</v>
      </c>
      <c r="C843" s="5" t="s">
        <v>919</v>
      </c>
      <c r="D843" s="7">
        <v>10000000</v>
      </c>
      <c r="E843" s="122">
        <f>VLOOKUP($D843,Zusammenführung!$S$7:$AD$118,4,0)</f>
        <v>10000000</v>
      </c>
      <c r="F843" s="123">
        <f>VLOOKUP($D843,Zusammenführung!$S$7:$AD$118,7,0)</f>
        <v>10000000</v>
      </c>
      <c r="G843" s="123">
        <f>VLOOKUP($D843,Zusammenführung!$S$7:$AD$118,10,0)</f>
        <v>10106861.642294712</v>
      </c>
      <c r="H843" s="285">
        <f ca="1">VLOOKUP(E843,Zusammenführung!V$7:X$118,3,0)</f>
        <v>9</v>
      </c>
      <c r="I843" s="162">
        <f ca="1">VLOOKUP(F843,Zusammenführung!$Y$7:$AA$118,3,0)</f>
        <v>16</v>
      </c>
      <c r="J843" s="286">
        <f ca="1">VLOOKUP(G843,Zusammenführung!$AB$7:$AD$118,3,0)</f>
        <v>60</v>
      </c>
    </row>
    <row r="844" spans="1:10" x14ac:dyDescent="0.25">
      <c r="A844" s="6" t="s">
        <v>2962</v>
      </c>
      <c r="B844" s="5" t="s">
        <v>854</v>
      </c>
      <c r="C844" s="5" t="s">
        <v>919</v>
      </c>
      <c r="D844" s="7">
        <v>9000000</v>
      </c>
      <c r="E844" s="122">
        <f>VLOOKUP($D844,Zusammenführung!$S$7:$AD$118,4,0)</f>
        <v>10000000</v>
      </c>
      <c r="F844" s="123">
        <f>VLOOKUP($D844,Zusammenführung!$S$7:$AD$118,7,0)</f>
        <v>8000000</v>
      </c>
      <c r="G844" s="123">
        <f>VLOOKUP($D844,Zusammenführung!$S$7:$AD$118,10,0)</f>
        <v>8284589.4263217095</v>
      </c>
      <c r="H844" s="285">
        <f ca="1">VLOOKUP(E844,Zusammenführung!V$7:X$118,3,0)</f>
        <v>9</v>
      </c>
      <c r="I844" s="162">
        <f ca="1">VLOOKUP(F844,Zusammenführung!$Y$7:$AA$118,3,0)</f>
        <v>15</v>
      </c>
      <c r="J844" s="286">
        <f ca="1">VLOOKUP(G844,Zusammenführung!$AB$7:$AD$118,3,0)</f>
        <v>59</v>
      </c>
    </row>
    <row r="845" spans="1:10" x14ac:dyDescent="0.25">
      <c r="A845" s="6" t="s">
        <v>2963</v>
      </c>
      <c r="B845" s="5" t="s">
        <v>855</v>
      </c>
      <c r="C845" s="5" t="s">
        <v>919</v>
      </c>
      <c r="D845" s="7">
        <v>8000000</v>
      </c>
      <c r="E845" s="122">
        <f>VLOOKUP($D845,Zusammenführung!$S$7:$AD$118,4,0)</f>
        <v>10000000</v>
      </c>
      <c r="F845" s="123">
        <f>VLOOKUP($D845,Zusammenführung!$S$7:$AD$118,7,0)</f>
        <v>8000000</v>
      </c>
      <c r="G845" s="123">
        <f>VLOOKUP($D845,Zusammenführung!$S$7:$AD$118,10,0)</f>
        <v>8284589.4263217095</v>
      </c>
      <c r="H845" s="285">
        <f ca="1">VLOOKUP(E845,Zusammenführung!V$7:X$118,3,0)</f>
        <v>9</v>
      </c>
      <c r="I845" s="162">
        <f ca="1">VLOOKUP(F845,Zusammenführung!$Y$7:$AA$118,3,0)</f>
        <v>15</v>
      </c>
      <c r="J845" s="286">
        <f ca="1">VLOOKUP(G845,Zusammenführung!$AB$7:$AD$118,3,0)</f>
        <v>59</v>
      </c>
    </row>
    <row r="846" spans="1:10" x14ac:dyDescent="0.25">
      <c r="A846" s="6" t="s">
        <v>2964</v>
      </c>
      <c r="B846" s="5" t="s">
        <v>856</v>
      </c>
      <c r="C846" s="5" t="s">
        <v>919</v>
      </c>
      <c r="D846" s="7">
        <v>8000000</v>
      </c>
      <c r="E846" s="122">
        <f>VLOOKUP($D846,Zusammenführung!$S$7:$AD$118,4,0)</f>
        <v>10000000</v>
      </c>
      <c r="F846" s="123">
        <f>VLOOKUP($D846,Zusammenführung!$S$7:$AD$118,7,0)</f>
        <v>8000000</v>
      </c>
      <c r="G846" s="123">
        <f>VLOOKUP($D846,Zusammenführung!$S$7:$AD$118,10,0)</f>
        <v>8284589.4263217095</v>
      </c>
      <c r="H846" s="285">
        <f ca="1">VLOOKUP(E846,Zusammenführung!V$7:X$118,3,0)</f>
        <v>9</v>
      </c>
      <c r="I846" s="162">
        <f ca="1">VLOOKUP(F846,Zusammenführung!$Y$7:$AA$118,3,0)</f>
        <v>15</v>
      </c>
      <c r="J846" s="286">
        <f ca="1">VLOOKUP(G846,Zusammenführung!$AB$7:$AD$118,3,0)</f>
        <v>59</v>
      </c>
    </row>
    <row r="847" spans="1:10" x14ac:dyDescent="0.25">
      <c r="A847" s="6" t="s">
        <v>2965</v>
      </c>
      <c r="B847" s="5" t="s">
        <v>857</v>
      </c>
      <c r="C847" s="5" t="s">
        <v>919</v>
      </c>
      <c r="D847" s="7">
        <v>8000000</v>
      </c>
      <c r="E847" s="122">
        <f>VLOOKUP($D847,Zusammenführung!$S$7:$AD$118,4,0)</f>
        <v>10000000</v>
      </c>
      <c r="F847" s="123">
        <f>VLOOKUP($D847,Zusammenführung!$S$7:$AD$118,7,0)</f>
        <v>8000000</v>
      </c>
      <c r="G847" s="123">
        <f>VLOOKUP($D847,Zusammenführung!$S$7:$AD$118,10,0)</f>
        <v>8284589.4263217095</v>
      </c>
      <c r="H847" s="285">
        <f ca="1">VLOOKUP(E847,Zusammenführung!V$7:X$118,3,0)</f>
        <v>9</v>
      </c>
      <c r="I847" s="162">
        <f ca="1">VLOOKUP(F847,Zusammenführung!$Y$7:$AA$118,3,0)</f>
        <v>15</v>
      </c>
      <c r="J847" s="286">
        <f ca="1">VLOOKUP(G847,Zusammenführung!$AB$7:$AD$118,3,0)</f>
        <v>59</v>
      </c>
    </row>
    <row r="848" spans="1:10" x14ac:dyDescent="0.25">
      <c r="A848" s="6" t="s">
        <v>2966</v>
      </c>
      <c r="B848" s="5" t="s">
        <v>860</v>
      </c>
      <c r="C848" s="5" t="s">
        <v>919</v>
      </c>
      <c r="D848" s="7">
        <v>7000000</v>
      </c>
      <c r="E848" s="122">
        <f>VLOOKUP($D848,Zusammenführung!$S$7:$AD$118,4,0)</f>
        <v>10000000</v>
      </c>
      <c r="F848" s="123">
        <f>VLOOKUP($D848,Zusammenführung!$S$7:$AD$118,7,0)</f>
        <v>8000000</v>
      </c>
      <c r="G848" s="123">
        <f>VLOOKUP($D848,Zusammenführung!$S$7:$AD$118,10,0)</f>
        <v>6492688.4139482565</v>
      </c>
      <c r="H848" s="285">
        <f ca="1">VLOOKUP(E848,Zusammenführung!V$7:X$118,3,0)</f>
        <v>9</v>
      </c>
      <c r="I848" s="162">
        <f ca="1">VLOOKUP(F848,Zusammenführung!$Y$7:$AA$118,3,0)</f>
        <v>15</v>
      </c>
      <c r="J848" s="286">
        <f ca="1">VLOOKUP(G848,Zusammenführung!$AB$7:$AD$118,3,0)</f>
        <v>58</v>
      </c>
    </row>
    <row r="849" spans="1:10" x14ac:dyDescent="0.25">
      <c r="A849" s="6" t="s">
        <v>2967</v>
      </c>
      <c r="B849" s="5" t="s">
        <v>862</v>
      </c>
      <c r="C849" s="5" t="s">
        <v>919</v>
      </c>
      <c r="D849" s="7">
        <v>7000000</v>
      </c>
      <c r="E849" s="122">
        <f>VLOOKUP($D849,Zusammenführung!$S$7:$AD$118,4,0)</f>
        <v>10000000</v>
      </c>
      <c r="F849" s="123">
        <f>VLOOKUP($D849,Zusammenführung!$S$7:$AD$118,7,0)</f>
        <v>8000000</v>
      </c>
      <c r="G849" s="123">
        <f>VLOOKUP($D849,Zusammenführung!$S$7:$AD$118,10,0)</f>
        <v>6492688.4139482565</v>
      </c>
      <c r="H849" s="285">
        <f ca="1">VLOOKUP(E849,Zusammenführung!V$7:X$118,3,0)</f>
        <v>9</v>
      </c>
      <c r="I849" s="162">
        <f ca="1">VLOOKUP(F849,Zusammenführung!$Y$7:$AA$118,3,0)</f>
        <v>15</v>
      </c>
      <c r="J849" s="286">
        <f ca="1">VLOOKUP(G849,Zusammenführung!$AB$7:$AD$118,3,0)</f>
        <v>58</v>
      </c>
    </row>
    <row r="850" spans="1:10" x14ac:dyDescent="0.25">
      <c r="A850" s="6" t="s">
        <v>2968</v>
      </c>
      <c r="B850" s="5" t="s">
        <v>859</v>
      </c>
      <c r="C850" s="5" t="s">
        <v>919</v>
      </c>
      <c r="D850" s="7">
        <v>7000000</v>
      </c>
      <c r="E850" s="122">
        <f>VLOOKUP($D850,Zusammenführung!$S$7:$AD$118,4,0)</f>
        <v>10000000</v>
      </c>
      <c r="F850" s="123">
        <f>VLOOKUP($D850,Zusammenführung!$S$7:$AD$118,7,0)</f>
        <v>8000000</v>
      </c>
      <c r="G850" s="123">
        <f>VLOOKUP($D850,Zusammenführung!$S$7:$AD$118,10,0)</f>
        <v>6492688.4139482565</v>
      </c>
      <c r="H850" s="285">
        <f ca="1">VLOOKUP(E850,Zusammenführung!V$7:X$118,3,0)</f>
        <v>9</v>
      </c>
      <c r="I850" s="162">
        <f ca="1">VLOOKUP(F850,Zusammenführung!$Y$7:$AA$118,3,0)</f>
        <v>15</v>
      </c>
      <c r="J850" s="286">
        <f ca="1">VLOOKUP(G850,Zusammenführung!$AB$7:$AD$118,3,0)</f>
        <v>58</v>
      </c>
    </row>
    <row r="851" spans="1:10" x14ac:dyDescent="0.25">
      <c r="A851" s="6" t="s">
        <v>2969</v>
      </c>
      <c r="B851" s="5" t="s">
        <v>858</v>
      </c>
      <c r="C851" s="5" t="s">
        <v>919</v>
      </c>
      <c r="D851" s="7">
        <v>7000000</v>
      </c>
      <c r="E851" s="122">
        <f>VLOOKUP($D851,Zusammenführung!$S$7:$AD$118,4,0)</f>
        <v>10000000</v>
      </c>
      <c r="F851" s="123">
        <f>VLOOKUP($D851,Zusammenführung!$S$7:$AD$118,7,0)</f>
        <v>8000000</v>
      </c>
      <c r="G851" s="123">
        <f>VLOOKUP($D851,Zusammenführung!$S$7:$AD$118,10,0)</f>
        <v>6492688.4139482565</v>
      </c>
      <c r="H851" s="285">
        <f ca="1">VLOOKUP(E851,Zusammenführung!V$7:X$118,3,0)</f>
        <v>9</v>
      </c>
      <c r="I851" s="162">
        <f ca="1">VLOOKUP(F851,Zusammenführung!$Y$7:$AA$118,3,0)</f>
        <v>15</v>
      </c>
      <c r="J851" s="286">
        <f ca="1">VLOOKUP(G851,Zusammenführung!$AB$7:$AD$118,3,0)</f>
        <v>58</v>
      </c>
    </row>
    <row r="852" spans="1:10" x14ac:dyDescent="0.25">
      <c r="A852" s="6" t="s">
        <v>2970</v>
      </c>
      <c r="B852" s="5" t="s">
        <v>861</v>
      </c>
      <c r="C852" s="5" t="s">
        <v>919</v>
      </c>
      <c r="D852" s="7">
        <v>7000000</v>
      </c>
      <c r="E852" s="122">
        <f>VLOOKUP($D852,Zusammenführung!$S$7:$AD$118,4,0)</f>
        <v>10000000</v>
      </c>
      <c r="F852" s="123">
        <f>VLOOKUP($D852,Zusammenführung!$S$7:$AD$118,7,0)</f>
        <v>8000000</v>
      </c>
      <c r="G852" s="123">
        <f>VLOOKUP($D852,Zusammenführung!$S$7:$AD$118,10,0)</f>
        <v>6492688.4139482565</v>
      </c>
      <c r="H852" s="285">
        <f ca="1">VLOOKUP(E852,Zusammenführung!V$7:X$118,3,0)</f>
        <v>9</v>
      </c>
      <c r="I852" s="162">
        <f ca="1">VLOOKUP(F852,Zusammenführung!$Y$7:$AA$118,3,0)</f>
        <v>15</v>
      </c>
      <c r="J852" s="286">
        <f ca="1">VLOOKUP(G852,Zusammenführung!$AB$7:$AD$118,3,0)</f>
        <v>58</v>
      </c>
    </row>
    <row r="853" spans="1:10" x14ac:dyDescent="0.25">
      <c r="A853" s="6" t="s">
        <v>2971</v>
      </c>
      <c r="B853" s="5" t="s">
        <v>865</v>
      </c>
      <c r="C853" s="5" t="s">
        <v>919</v>
      </c>
      <c r="D853" s="7">
        <v>6500000</v>
      </c>
      <c r="E853" s="122">
        <f>VLOOKUP($D853,Zusammenführung!$S$7:$AD$118,4,0)</f>
        <v>3000000</v>
      </c>
      <c r="F853" s="123">
        <f>VLOOKUP($D853,Zusammenführung!$S$7:$AD$118,7,0)</f>
        <v>5000000</v>
      </c>
      <c r="G853" s="123">
        <f>VLOOKUP($D853,Zusammenführung!$S$7:$AD$118,10,0)</f>
        <v>6492688.4139482565</v>
      </c>
      <c r="H853" s="285">
        <f ca="1">VLOOKUP(E853,Zusammenführung!V$7:X$118,3,0)</f>
        <v>8</v>
      </c>
      <c r="I853" s="162">
        <f ca="1">VLOOKUP(F853,Zusammenführung!$Y$7:$AA$118,3,0)</f>
        <v>14</v>
      </c>
      <c r="J853" s="286">
        <f ca="1">VLOOKUP(G853,Zusammenführung!$AB$7:$AD$118,3,0)</f>
        <v>58</v>
      </c>
    </row>
    <row r="854" spans="1:10" x14ac:dyDescent="0.25">
      <c r="A854" s="6" t="s">
        <v>2972</v>
      </c>
      <c r="B854" s="5" t="s">
        <v>863</v>
      </c>
      <c r="C854" s="5" t="s">
        <v>919</v>
      </c>
      <c r="D854" s="7">
        <v>6500000</v>
      </c>
      <c r="E854" s="122">
        <f>VLOOKUP($D854,Zusammenführung!$S$7:$AD$118,4,0)</f>
        <v>3000000</v>
      </c>
      <c r="F854" s="123">
        <f>VLOOKUP($D854,Zusammenführung!$S$7:$AD$118,7,0)</f>
        <v>5000000</v>
      </c>
      <c r="G854" s="123">
        <f>VLOOKUP($D854,Zusammenführung!$S$7:$AD$118,10,0)</f>
        <v>6492688.4139482565</v>
      </c>
      <c r="H854" s="285">
        <f ca="1">VLOOKUP(E854,Zusammenführung!V$7:X$118,3,0)</f>
        <v>8</v>
      </c>
      <c r="I854" s="162">
        <f ca="1">VLOOKUP(F854,Zusammenführung!$Y$7:$AA$118,3,0)</f>
        <v>14</v>
      </c>
      <c r="J854" s="286">
        <f ca="1">VLOOKUP(G854,Zusammenführung!$AB$7:$AD$118,3,0)</f>
        <v>58</v>
      </c>
    </row>
    <row r="855" spans="1:10" x14ac:dyDescent="0.25">
      <c r="A855" s="6" t="s">
        <v>2973</v>
      </c>
      <c r="B855" s="5" t="s">
        <v>864</v>
      </c>
      <c r="C855" s="5" t="s">
        <v>919</v>
      </c>
      <c r="D855" s="7">
        <v>6500000</v>
      </c>
      <c r="E855" s="122">
        <f>VLOOKUP($D855,Zusammenführung!$S$7:$AD$118,4,0)</f>
        <v>3000000</v>
      </c>
      <c r="F855" s="123">
        <f>VLOOKUP($D855,Zusammenführung!$S$7:$AD$118,7,0)</f>
        <v>5000000</v>
      </c>
      <c r="G855" s="123">
        <f>VLOOKUP($D855,Zusammenführung!$S$7:$AD$118,10,0)</f>
        <v>6492688.4139482565</v>
      </c>
      <c r="H855" s="285">
        <f ca="1">VLOOKUP(E855,Zusammenführung!V$7:X$118,3,0)</f>
        <v>8</v>
      </c>
      <c r="I855" s="162">
        <f ca="1">VLOOKUP(F855,Zusammenführung!$Y$7:$AA$118,3,0)</f>
        <v>14</v>
      </c>
      <c r="J855" s="286">
        <f ca="1">VLOOKUP(G855,Zusammenführung!$AB$7:$AD$118,3,0)</f>
        <v>58</v>
      </c>
    </row>
    <row r="856" spans="1:10" x14ac:dyDescent="0.25">
      <c r="A856" s="6" t="s">
        <v>2974</v>
      </c>
      <c r="B856" s="5" t="s">
        <v>866</v>
      </c>
      <c r="C856" s="5" t="s">
        <v>919</v>
      </c>
      <c r="D856" s="7">
        <v>6000000</v>
      </c>
      <c r="E856" s="122">
        <f>VLOOKUP($D856,Zusammenführung!$S$7:$AD$118,4,0)</f>
        <v>3000000</v>
      </c>
      <c r="F856" s="123">
        <f>VLOOKUP($D856,Zusammenführung!$S$7:$AD$118,7,0)</f>
        <v>5000000</v>
      </c>
      <c r="G856" s="123">
        <f>VLOOKUP($D856,Zusammenführung!$S$7:$AD$118,10,0)</f>
        <v>6492688.4139482565</v>
      </c>
      <c r="H856" s="285">
        <f ca="1">VLOOKUP(E856,Zusammenführung!V$7:X$118,3,0)</f>
        <v>8</v>
      </c>
      <c r="I856" s="162">
        <f ca="1">VLOOKUP(F856,Zusammenführung!$Y$7:$AA$118,3,0)</f>
        <v>14</v>
      </c>
      <c r="J856" s="286">
        <f ca="1">VLOOKUP(G856,Zusammenführung!$AB$7:$AD$118,3,0)</f>
        <v>58</v>
      </c>
    </row>
    <row r="857" spans="1:10" x14ac:dyDescent="0.25">
      <c r="A857" s="6" t="s">
        <v>2975</v>
      </c>
      <c r="B857" s="5" t="s">
        <v>868</v>
      </c>
      <c r="C857" s="5" t="s">
        <v>919</v>
      </c>
      <c r="D857" s="7">
        <v>6000000</v>
      </c>
      <c r="E857" s="122">
        <f>VLOOKUP($D857,Zusammenführung!$S$7:$AD$118,4,0)</f>
        <v>3000000</v>
      </c>
      <c r="F857" s="123">
        <f>VLOOKUP($D857,Zusammenführung!$S$7:$AD$118,7,0)</f>
        <v>5000000</v>
      </c>
      <c r="G857" s="123">
        <f>VLOOKUP($D857,Zusammenführung!$S$7:$AD$118,10,0)</f>
        <v>6492688.4139482565</v>
      </c>
      <c r="H857" s="285">
        <f ca="1">VLOOKUP(E857,Zusammenführung!V$7:X$118,3,0)</f>
        <v>8</v>
      </c>
      <c r="I857" s="162">
        <f ca="1">VLOOKUP(F857,Zusammenführung!$Y$7:$AA$118,3,0)</f>
        <v>14</v>
      </c>
      <c r="J857" s="286">
        <f ca="1">VLOOKUP(G857,Zusammenführung!$AB$7:$AD$118,3,0)</f>
        <v>58</v>
      </c>
    </row>
    <row r="858" spans="1:10" x14ac:dyDescent="0.25">
      <c r="A858" s="6" t="s">
        <v>2976</v>
      </c>
      <c r="B858" s="5" t="s">
        <v>871</v>
      </c>
      <c r="C858" s="5" t="s">
        <v>919</v>
      </c>
      <c r="D858" s="7">
        <v>6000000</v>
      </c>
      <c r="E858" s="122">
        <f>VLOOKUP($D858,Zusammenführung!$S$7:$AD$118,4,0)</f>
        <v>3000000</v>
      </c>
      <c r="F858" s="123">
        <f>VLOOKUP($D858,Zusammenführung!$S$7:$AD$118,7,0)</f>
        <v>5000000</v>
      </c>
      <c r="G858" s="123">
        <f>VLOOKUP($D858,Zusammenführung!$S$7:$AD$118,10,0)</f>
        <v>6492688.4139482565</v>
      </c>
      <c r="H858" s="285">
        <f ca="1">VLOOKUP(E858,Zusammenführung!V$7:X$118,3,0)</f>
        <v>8</v>
      </c>
      <c r="I858" s="162">
        <f ca="1">VLOOKUP(F858,Zusammenführung!$Y$7:$AA$118,3,0)</f>
        <v>14</v>
      </c>
      <c r="J858" s="286">
        <f ca="1">VLOOKUP(G858,Zusammenführung!$AB$7:$AD$118,3,0)</f>
        <v>58</v>
      </c>
    </row>
    <row r="859" spans="1:10" x14ac:dyDescent="0.25">
      <c r="A859" s="6" t="s">
        <v>2977</v>
      </c>
      <c r="B859" s="5" t="s">
        <v>869</v>
      </c>
      <c r="C859" s="5" t="s">
        <v>919</v>
      </c>
      <c r="D859" s="7">
        <v>6000000</v>
      </c>
      <c r="E859" s="122">
        <f>VLOOKUP($D859,Zusammenführung!$S$7:$AD$118,4,0)</f>
        <v>3000000</v>
      </c>
      <c r="F859" s="123">
        <f>VLOOKUP($D859,Zusammenführung!$S$7:$AD$118,7,0)</f>
        <v>5000000</v>
      </c>
      <c r="G859" s="123">
        <f>VLOOKUP($D859,Zusammenführung!$S$7:$AD$118,10,0)</f>
        <v>6492688.4139482565</v>
      </c>
      <c r="H859" s="285">
        <f ca="1">VLOOKUP(E859,Zusammenführung!V$7:X$118,3,0)</f>
        <v>8</v>
      </c>
      <c r="I859" s="162">
        <f ca="1">VLOOKUP(F859,Zusammenführung!$Y$7:$AA$118,3,0)</f>
        <v>14</v>
      </c>
      <c r="J859" s="286">
        <f ca="1">VLOOKUP(G859,Zusammenführung!$AB$7:$AD$118,3,0)</f>
        <v>58</v>
      </c>
    </row>
    <row r="860" spans="1:10" x14ac:dyDescent="0.25">
      <c r="A860" s="6" t="s">
        <v>2978</v>
      </c>
      <c r="B860" s="5" t="s">
        <v>867</v>
      </c>
      <c r="C860" s="5" t="s">
        <v>919</v>
      </c>
      <c r="D860" s="7">
        <v>6000000</v>
      </c>
      <c r="E860" s="122">
        <f>VLOOKUP($D860,Zusammenführung!$S$7:$AD$118,4,0)</f>
        <v>3000000</v>
      </c>
      <c r="F860" s="123">
        <f>VLOOKUP($D860,Zusammenführung!$S$7:$AD$118,7,0)</f>
        <v>5000000</v>
      </c>
      <c r="G860" s="123">
        <f>VLOOKUP($D860,Zusammenführung!$S$7:$AD$118,10,0)</f>
        <v>6492688.4139482565</v>
      </c>
      <c r="H860" s="285">
        <f ca="1">VLOOKUP(E860,Zusammenführung!V$7:X$118,3,0)</f>
        <v>8</v>
      </c>
      <c r="I860" s="162">
        <f ca="1">VLOOKUP(F860,Zusammenführung!$Y$7:$AA$118,3,0)</f>
        <v>14</v>
      </c>
      <c r="J860" s="286">
        <f ca="1">VLOOKUP(G860,Zusammenführung!$AB$7:$AD$118,3,0)</f>
        <v>58</v>
      </c>
    </row>
    <row r="861" spans="1:10" x14ac:dyDescent="0.25">
      <c r="A861" s="6" t="s">
        <v>2979</v>
      </c>
      <c r="B861" s="5" t="s">
        <v>870</v>
      </c>
      <c r="C861" s="5" t="s">
        <v>919</v>
      </c>
      <c r="D861" s="7">
        <v>6000000</v>
      </c>
      <c r="E861" s="122">
        <f>VLOOKUP($D861,Zusammenführung!$S$7:$AD$118,4,0)</f>
        <v>3000000</v>
      </c>
      <c r="F861" s="123">
        <f>VLOOKUP($D861,Zusammenführung!$S$7:$AD$118,7,0)</f>
        <v>5000000</v>
      </c>
      <c r="G861" s="123">
        <f>VLOOKUP($D861,Zusammenführung!$S$7:$AD$118,10,0)</f>
        <v>6492688.4139482565</v>
      </c>
      <c r="H861" s="285">
        <f ca="1">VLOOKUP(E861,Zusammenführung!V$7:X$118,3,0)</f>
        <v>8</v>
      </c>
      <c r="I861" s="162">
        <f ca="1">VLOOKUP(F861,Zusammenführung!$Y$7:$AA$118,3,0)</f>
        <v>14</v>
      </c>
      <c r="J861" s="286">
        <f ca="1">VLOOKUP(G861,Zusammenführung!$AB$7:$AD$118,3,0)</f>
        <v>58</v>
      </c>
    </row>
    <row r="862" spans="1:10" x14ac:dyDescent="0.25">
      <c r="A862" s="6" t="s">
        <v>2980</v>
      </c>
      <c r="B862" s="5" t="s">
        <v>875</v>
      </c>
      <c r="C862" s="5" t="s">
        <v>919</v>
      </c>
      <c r="D862" s="7">
        <v>5500000</v>
      </c>
      <c r="E862" s="122">
        <f>VLOOKUP($D862,Zusammenführung!$S$7:$AD$118,4,0)</f>
        <v>3000000</v>
      </c>
      <c r="F862" s="123">
        <f>VLOOKUP($D862,Zusammenführung!$S$7:$AD$118,7,0)</f>
        <v>5000000</v>
      </c>
      <c r="G862" s="123">
        <f>VLOOKUP($D862,Zusammenführung!$S$7:$AD$118,10,0)</f>
        <v>4731158.6051743533</v>
      </c>
      <c r="H862" s="285">
        <f ca="1">VLOOKUP(E862,Zusammenführung!V$7:X$118,3,0)</f>
        <v>8</v>
      </c>
      <c r="I862" s="162">
        <f ca="1">VLOOKUP(F862,Zusammenführung!$Y$7:$AA$118,3,0)</f>
        <v>14</v>
      </c>
      <c r="J862" s="286">
        <f ca="1">VLOOKUP(G862,Zusammenführung!$AB$7:$AD$118,3,0)</f>
        <v>57</v>
      </c>
    </row>
    <row r="863" spans="1:10" x14ac:dyDescent="0.25">
      <c r="A863" s="6" t="s">
        <v>2981</v>
      </c>
      <c r="B863" s="5" t="s">
        <v>874</v>
      </c>
      <c r="C863" s="5" t="s">
        <v>919</v>
      </c>
      <c r="D863" s="7">
        <v>5500000</v>
      </c>
      <c r="E863" s="122">
        <f>VLOOKUP($D863,Zusammenführung!$S$7:$AD$118,4,0)</f>
        <v>3000000</v>
      </c>
      <c r="F863" s="123">
        <f>VLOOKUP($D863,Zusammenführung!$S$7:$AD$118,7,0)</f>
        <v>5000000</v>
      </c>
      <c r="G863" s="123">
        <f>VLOOKUP($D863,Zusammenführung!$S$7:$AD$118,10,0)</f>
        <v>4731158.6051743533</v>
      </c>
      <c r="H863" s="285">
        <f ca="1">VLOOKUP(E863,Zusammenführung!V$7:X$118,3,0)</f>
        <v>8</v>
      </c>
      <c r="I863" s="162">
        <f ca="1">VLOOKUP(F863,Zusammenführung!$Y$7:$AA$118,3,0)</f>
        <v>14</v>
      </c>
      <c r="J863" s="286">
        <f ca="1">VLOOKUP(G863,Zusammenführung!$AB$7:$AD$118,3,0)</f>
        <v>57</v>
      </c>
    </row>
    <row r="864" spans="1:10" x14ac:dyDescent="0.25">
      <c r="A864" s="6" t="s">
        <v>2982</v>
      </c>
      <c r="B864" s="5" t="s">
        <v>873</v>
      </c>
      <c r="C864" s="5" t="s">
        <v>919</v>
      </c>
      <c r="D864" s="7">
        <v>5500000</v>
      </c>
      <c r="E864" s="122">
        <f>VLOOKUP($D864,Zusammenführung!$S$7:$AD$118,4,0)</f>
        <v>3000000</v>
      </c>
      <c r="F864" s="123">
        <f>VLOOKUP($D864,Zusammenführung!$S$7:$AD$118,7,0)</f>
        <v>5000000</v>
      </c>
      <c r="G864" s="123">
        <f>VLOOKUP($D864,Zusammenführung!$S$7:$AD$118,10,0)</f>
        <v>4731158.6051743533</v>
      </c>
      <c r="H864" s="285">
        <f ca="1">VLOOKUP(E864,Zusammenführung!V$7:X$118,3,0)</f>
        <v>8</v>
      </c>
      <c r="I864" s="162">
        <f ca="1">VLOOKUP(F864,Zusammenführung!$Y$7:$AA$118,3,0)</f>
        <v>14</v>
      </c>
      <c r="J864" s="286">
        <f ca="1">VLOOKUP(G864,Zusammenführung!$AB$7:$AD$118,3,0)</f>
        <v>57</v>
      </c>
    </row>
    <row r="865" spans="1:10" x14ac:dyDescent="0.25">
      <c r="A865" s="6" t="s">
        <v>2983</v>
      </c>
      <c r="B865" s="5" t="s">
        <v>872</v>
      </c>
      <c r="C865" s="5" t="s">
        <v>919</v>
      </c>
      <c r="D865" s="7">
        <v>5500000</v>
      </c>
      <c r="E865" s="122">
        <f>VLOOKUP($D865,Zusammenführung!$S$7:$AD$118,4,0)</f>
        <v>3000000</v>
      </c>
      <c r="F865" s="123">
        <f>VLOOKUP($D865,Zusammenführung!$S$7:$AD$118,7,0)</f>
        <v>5000000</v>
      </c>
      <c r="G865" s="123">
        <f>VLOOKUP($D865,Zusammenführung!$S$7:$AD$118,10,0)</f>
        <v>4731158.6051743533</v>
      </c>
      <c r="H865" s="285">
        <f ca="1">VLOOKUP(E865,Zusammenführung!V$7:X$118,3,0)</f>
        <v>8</v>
      </c>
      <c r="I865" s="162">
        <f ca="1">VLOOKUP(F865,Zusammenführung!$Y$7:$AA$118,3,0)</f>
        <v>14</v>
      </c>
      <c r="J865" s="286">
        <f ca="1">VLOOKUP(G865,Zusammenführung!$AB$7:$AD$118,3,0)</f>
        <v>57</v>
      </c>
    </row>
    <row r="866" spans="1:10" x14ac:dyDescent="0.25">
      <c r="A866" s="6" t="s">
        <v>2984</v>
      </c>
      <c r="B866" s="5" t="s">
        <v>876</v>
      </c>
      <c r="C866" s="5" t="s">
        <v>919</v>
      </c>
      <c r="D866" s="7">
        <v>5000000</v>
      </c>
      <c r="E866" s="122">
        <f>VLOOKUP($D866,Zusammenführung!$S$7:$AD$118,4,0)</f>
        <v>3000000</v>
      </c>
      <c r="F866" s="123">
        <f>VLOOKUP($D866,Zusammenführung!$S$7:$AD$118,7,0)</f>
        <v>5000000</v>
      </c>
      <c r="G866" s="123">
        <f>VLOOKUP($D866,Zusammenführung!$S$7:$AD$118,10,0)</f>
        <v>4731158.6051743533</v>
      </c>
      <c r="H866" s="285">
        <f ca="1">VLOOKUP(E866,Zusammenführung!V$7:X$118,3,0)</f>
        <v>8</v>
      </c>
      <c r="I866" s="162">
        <f ca="1">VLOOKUP(F866,Zusammenführung!$Y$7:$AA$118,3,0)</f>
        <v>14</v>
      </c>
      <c r="J866" s="286">
        <f ca="1">VLOOKUP(G866,Zusammenführung!$AB$7:$AD$118,3,0)</f>
        <v>57</v>
      </c>
    </row>
    <row r="867" spans="1:10" x14ac:dyDescent="0.25">
      <c r="A867" s="6" t="s">
        <v>2985</v>
      </c>
      <c r="B867" s="5" t="s">
        <v>877</v>
      </c>
      <c r="C867" s="5" t="s">
        <v>919</v>
      </c>
      <c r="D867" s="7">
        <v>5000000</v>
      </c>
      <c r="E867" s="122">
        <f>VLOOKUP($D867,Zusammenführung!$S$7:$AD$118,4,0)</f>
        <v>3000000</v>
      </c>
      <c r="F867" s="123">
        <f>VLOOKUP($D867,Zusammenführung!$S$7:$AD$118,7,0)</f>
        <v>5000000</v>
      </c>
      <c r="G867" s="123">
        <f>VLOOKUP($D867,Zusammenführung!$S$7:$AD$118,10,0)</f>
        <v>4731158.6051743533</v>
      </c>
      <c r="H867" s="285">
        <f ca="1">VLOOKUP(E867,Zusammenführung!V$7:X$118,3,0)</f>
        <v>8</v>
      </c>
      <c r="I867" s="162">
        <f ca="1">VLOOKUP(F867,Zusammenführung!$Y$7:$AA$118,3,0)</f>
        <v>14</v>
      </c>
      <c r="J867" s="286">
        <f ca="1">VLOOKUP(G867,Zusammenführung!$AB$7:$AD$118,3,0)</f>
        <v>57</v>
      </c>
    </row>
    <row r="868" spans="1:10" x14ac:dyDescent="0.25">
      <c r="A868" s="6" t="s">
        <v>2986</v>
      </c>
      <c r="B868" s="5" t="s">
        <v>881</v>
      </c>
      <c r="C868" s="5" t="s">
        <v>919</v>
      </c>
      <c r="D868" s="7">
        <v>4000000</v>
      </c>
      <c r="E868" s="122">
        <f>VLOOKUP($D868,Zusammenführung!$S$7:$AD$118,4,0)</f>
        <v>3000000</v>
      </c>
      <c r="F868" s="123">
        <f>VLOOKUP($D868,Zusammenführung!$S$7:$AD$118,7,0)</f>
        <v>3000000</v>
      </c>
      <c r="G868" s="123">
        <f>VLOOKUP($D868,Zusammenführung!$S$7:$AD$118,10,0)</f>
        <v>4731158.6051743533</v>
      </c>
      <c r="H868" s="285">
        <f ca="1">VLOOKUP(E868,Zusammenführung!V$7:X$118,3,0)</f>
        <v>8</v>
      </c>
      <c r="I868" s="162">
        <f ca="1">VLOOKUP(F868,Zusammenführung!$Y$7:$AA$118,3,0)</f>
        <v>13</v>
      </c>
      <c r="J868" s="286">
        <f ca="1">VLOOKUP(G868,Zusammenführung!$AB$7:$AD$118,3,0)</f>
        <v>57</v>
      </c>
    </row>
    <row r="869" spans="1:10" x14ac:dyDescent="0.25">
      <c r="A869" s="6" t="s">
        <v>2987</v>
      </c>
      <c r="B869" s="5" t="s">
        <v>878</v>
      </c>
      <c r="C869" s="5" t="s">
        <v>919</v>
      </c>
      <c r="D869" s="7">
        <v>4000000</v>
      </c>
      <c r="E869" s="122">
        <f>VLOOKUP($D869,Zusammenführung!$S$7:$AD$118,4,0)</f>
        <v>3000000</v>
      </c>
      <c r="F869" s="123">
        <f>VLOOKUP($D869,Zusammenführung!$S$7:$AD$118,7,0)</f>
        <v>3000000</v>
      </c>
      <c r="G869" s="123">
        <f>VLOOKUP($D869,Zusammenführung!$S$7:$AD$118,10,0)</f>
        <v>4731158.6051743533</v>
      </c>
      <c r="H869" s="285">
        <f ca="1">VLOOKUP(E869,Zusammenführung!V$7:X$118,3,0)</f>
        <v>8</v>
      </c>
      <c r="I869" s="162">
        <f ca="1">VLOOKUP(F869,Zusammenführung!$Y$7:$AA$118,3,0)</f>
        <v>13</v>
      </c>
      <c r="J869" s="286">
        <f ca="1">VLOOKUP(G869,Zusammenführung!$AB$7:$AD$118,3,0)</f>
        <v>57</v>
      </c>
    </row>
    <row r="870" spans="1:10" x14ac:dyDescent="0.25">
      <c r="A870" s="6" t="s">
        <v>2988</v>
      </c>
      <c r="B870" s="5" t="s">
        <v>880</v>
      </c>
      <c r="C870" s="5" t="s">
        <v>919</v>
      </c>
      <c r="D870" s="7">
        <v>4000000</v>
      </c>
      <c r="E870" s="122">
        <f>VLOOKUP($D870,Zusammenführung!$S$7:$AD$118,4,0)</f>
        <v>3000000</v>
      </c>
      <c r="F870" s="123">
        <f>VLOOKUP($D870,Zusammenführung!$S$7:$AD$118,7,0)</f>
        <v>3000000</v>
      </c>
      <c r="G870" s="123">
        <f>VLOOKUP($D870,Zusammenführung!$S$7:$AD$118,10,0)</f>
        <v>4731158.6051743533</v>
      </c>
      <c r="H870" s="285">
        <f ca="1">VLOOKUP(E870,Zusammenführung!V$7:X$118,3,0)</f>
        <v>8</v>
      </c>
      <c r="I870" s="162">
        <f ca="1">VLOOKUP(F870,Zusammenführung!$Y$7:$AA$118,3,0)</f>
        <v>13</v>
      </c>
      <c r="J870" s="286">
        <f ca="1">VLOOKUP(G870,Zusammenführung!$AB$7:$AD$118,3,0)</f>
        <v>57</v>
      </c>
    </row>
    <row r="871" spans="1:10" x14ac:dyDescent="0.25">
      <c r="A871" s="6" t="s">
        <v>2989</v>
      </c>
      <c r="B871" s="5" t="s">
        <v>879</v>
      </c>
      <c r="C871" s="5" t="s">
        <v>919</v>
      </c>
      <c r="D871" s="7">
        <v>4000000</v>
      </c>
      <c r="E871" s="122">
        <f>VLOOKUP($D871,Zusammenführung!$S$7:$AD$118,4,0)</f>
        <v>3000000</v>
      </c>
      <c r="F871" s="123">
        <f>VLOOKUP($D871,Zusammenführung!$S$7:$AD$118,7,0)</f>
        <v>3000000</v>
      </c>
      <c r="G871" s="123">
        <f>VLOOKUP($D871,Zusammenführung!$S$7:$AD$118,10,0)</f>
        <v>4731158.6051743533</v>
      </c>
      <c r="H871" s="285">
        <f ca="1">VLOOKUP(E871,Zusammenführung!V$7:X$118,3,0)</f>
        <v>8</v>
      </c>
      <c r="I871" s="162">
        <f ca="1">VLOOKUP(F871,Zusammenführung!$Y$7:$AA$118,3,0)</f>
        <v>13</v>
      </c>
      <c r="J871" s="286">
        <f ca="1">VLOOKUP(G871,Zusammenführung!$AB$7:$AD$118,3,0)</f>
        <v>57</v>
      </c>
    </row>
    <row r="872" spans="1:10" x14ac:dyDescent="0.25">
      <c r="A872" s="6" t="s">
        <v>2990</v>
      </c>
      <c r="B872" s="5" t="s">
        <v>883</v>
      </c>
      <c r="C872" s="5" t="s">
        <v>919</v>
      </c>
      <c r="D872" s="7">
        <v>3500000</v>
      </c>
      <c r="E872" s="122">
        <f>VLOOKUP($D872,Zusammenführung!$S$7:$AD$118,4,0)</f>
        <v>3000000</v>
      </c>
      <c r="F872" s="123">
        <f>VLOOKUP($D872,Zusammenführung!$S$7:$AD$118,7,0)</f>
        <v>3000000</v>
      </c>
      <c r="G872" s="123">
        <f>VLOOKUP($D872,Zusammenführung!$S$7:$AD$118,10,0)</f>
        <v>3000000</v>
      </c>
      <c r="H872" s="285">
        <f ca="1">VLOOKUP(E872,Zusammenführung!V$7:X$118,3,0)</f>
        <v>8</v>
      </c>
      <c r="I872" s="162">
        <f ca="1">VLOOKUP(F872,Zusammenführung!$Y$7:$AA$118,3,0)</f>
        <v>13</v>
      </c>
      <c r="J872" s="286">
        <f ca="1">VLOOKUP(G872,Zusammenführung!$AB$7:$AD$118,3,0)</f>
        <v>56</v>
      </c>
    </row>
    <row r="873" spans="1:10" x14ac:dyDescent="0.25">
      <c r="A873" s="6" t="s">
        <v>2991</v>
      </c>
      <c r="B873" s="5" t="s">
        <v>885</v>
      </c>
      <c r="C873" s="5" t="s">
        <v>919</v>
      </c>
      <c r="D873" s="7">
        <v>3500000</v>
      </c>
      <c r="E873" s="122">
        <f>VLOOKUP($D873,Zusammenführung!$S$7:$AD$118,4,0)</f>
        <v>3000000</v>
      </c>
      <c r="F873" s="123">
        <f>VLOOKUP($D873,Zusammenführung!$S$7:$AD$118,7,0)</f>
        <v>3000000</v>
      </c>
      <c r="G873" s="123">
        <f>VLOOKUP($D873,Zusammenführung!$S$7:$AD$118,10,0)</f>
        <v>3000000</v>
      </c>
      <c r="H873" s="285">
        <f ca="1">VLOOKUP(E873,Zusammenführung!V$7:X$118,3,0)</f>
        <v>8</v>
      </c>
      <c r="I873" s="162">
        <f ca="1">VLOOKUP(F873,Zusammenführung!$Y$7:$AA$118,3,0)</f>
        <v>13</v>
      </c>
      <c r="J873" s="286">
        <f ca="1">VLOOKUP(G873,Zusammenführung!$AB$7:$AD$118,3,0)</f>
        <v>56</v>
      </c>
    </row>
    <row r="874" spans="1:10" x14ac:dyDescent="0.25">
      <c r="A874" s="6" t="s">
        <v>2992</v>
      </c>
      <c r="B874" s="5" t="s">
        <v>882</v>
      </c>
      <c r="C874" s="5" t="s">
        <v>919</v>
      </c>
      <c r="D874" s="7">
        <v>3500000</v>
      </c>
      <c r="E874" s="122">
        <f>VLOOKUP($D874,Zusammenführung!$S$7:$AD$118,4,0)</f>
        <v>3000000</v>
      </c>
      <c r="F874" s="123">
        <f>VLOOKUP($D874,Zusammenführung!$S$7:$AD$118,7,0)</f>
        <v>3000000</v>
      </c>
      <c r="G874" s="123">
        <f>VLOOKUP($D874,Zusammenführung!$S$7:$AD$118,10,0)</f>
        <v>3000000</v>
      </c>
      <c r="H874" s="285">
        <f ca="1">VLOOKUP(E874,Zusammenführung!V$7:X$118,3,0)</f>
        <v>8</v>
      </c>
      <c r="I874" s="162">
        <f ca="1">VLOOKUP(F874,Zusammenführung!$Y$7:$AA$118,3,0)</f>
        <v>13</v>
      </c>
      <c r="J874" s="286">
        <f ca="1">VLOOKUP(G874,Zusammenführung!$AB$7:$AD$118,3,0)</f>
        <v>56</v>
      </c>
    </row>
    <row r="875" spans="1:10" x14ac:dyDescent="0.25">
      <c r="A875" s="6" t="s">
        <v>2993</v>
      </c>
      <c r="B875" s="5" t="s">
        <v>884</v>
      </c>
      <c r="C875" s="5" t="s">
        <v>919</v>
      </c>
      <c r="D875" s="7">
        <v>3500000</v>
      </c>
      <c r="E875" s="122">
        <f>VLOOKUP($D875,Zusammenführung!$S$7:$AD$118,4,0)</f>
        <v>3000000</v>
      </c>
      <c r="F875" s="123">
        <f>VLOOKUP($D875,Zusammenführung!$S$7:$AD$118,7,0)</f>
        <v>3000000</v>
      </c>
      <c r="G875" s="123">
        <f>VLOOKUP($D875,Zusammenführung!$S$7:$AD$118,10,0)</f>
        <v>3000000</v>
      </c>
      <c r="H875" s="285">
        <f ca="1">VLOOKUP(E875,Zusammenführung!V$7:X$118,3,0)</f>
        <v>8</v>
      </c>
      <c r="I875" s="162">
        <f ca="1">VLOOKUP(F875,Zusammenführung!$Y$7:$AA$118,3,0)</f>
        <v>13</v>
      </c>
      <c r="J875" s="286">
        <f ca="1">VLOOKUP(G875,Zusammenführung!$AB$7:$AD$118,3,0)</f>
        <v>56</v>
      </c>
    </row>
    <row r="876" spans="1:10" x14ac:dyDescent="0.25">
      <c r="A876" s="6" t="s">
        <v>2994</v>
      </c>
      <c r="B876" s="5" t="s">
        <v>886</v>
      </c>
      <c r="C876" s="5" t="s">
        <v>919</v>
      </c>
      <c r="D876" s="7">
        <v>3200000</v>
      </c>
      <c r="E876" s="122">
        <f>VLOOKUP($D876,Zusammenführung!$S$7:$AD$118,4,0)</f>
        <v>3000000</v>
      </c>
      <c r="F876" s="123">
        <f>VLOOKUP($D876,Zusammenführung!$S$7:$AD$118,7,0)</f>
        <v>3000000</v>
      </c>
      <c r="G876" s="123">
        <f>VLOOKUP($D876,Zusammenführung!$S$7:$AD$118,10,0)</f>
        <v>3000000</v>
      </c>
      <c r="H876" s="285">
        <f ca="1">VLOOKUP(E876,Zusammenführung!V$7:X$118,3,0)</f>
        <v>8</v>
      </c>
      <c r="I876" s="162">
        <f ca="1">VLOOKUP(F876,Zusammenführung!$Y$7:$AA$118,3,0)</f>
        <v>13</v>
      </c>
      <c r="J876" s="286">
        <f ca="1">VLOOKUP(G876,Zusammenführung!$AB$7:$AD$118,3,0)</f>
        <v>56</v>
      </c>
    </row>
    <row r="877" spans="1:10" x14ac:dyDescent="0.25">
      <c r="A877" s="6" t="s">
        <v>2995</v>
      </c>
      <c r="B877" s="5" t="s">
        <v>891</v>
      </c>
      <c r="C877" s="5" t="s">
        <v>919</v>
      </c>
      <c r="D877" s="7">
        <v>3000000</v>
      </c>
      <c r="E877" s="122">
        <f>VLOOKUP($D877,Zusammenführung!$S$7:$AD$118,4,0)</f>
        <v>3000000</v>
      </c>
      <c r="F877" s="123">
        <f>VLOOKUP($D877,Zusammenführung!$S$7:$AD$118,7,0)</f>
        <v>3000000</v>
      </c>
      <c r="G877" s="123">
        <f>VLOOKUP($D877,Zusammenführung!$S$7:$AD$118,10,0)</f>
        <v>3000000</v>
      </c>
      <c r="H877" s="285">
        <f ca="1">VLOOKUP(E877,Zusammenführung!V$7:X$118,3,0)</f>
        <v>8</v>
      </c>
      <c r="I877" s="162">
        <f ca="1">VLOOKUP(F877,Zusammenführung!$Y$7:$AA$118,3,0)</f>
        <v>13</v>
      </c>
      <c r="J877" s="286">
        <f ca="1">VLOOKUP(G877,Zusammenführung!$AB$7:$AD$118,3,0)</f>
        <v>56</v>
      </c>
    </row>
    <row r="878" spans="1:10" x14ac:dyDescent="0.25">
      <c r="A878" s="6" t="s">
        <v>2996</v>
      </c>
      <c r="B878" s="5" t="s">
        <v>887</v>
      </c>
      <c r="C878" s="5" t="s">
        <v>919</v>
      </c>
      <c r="D878" s="7">
        <v>3000000</v>
      </c>
      <c r="E878" s="122">
        <f>VLOOKUP($D878,Zusammenführung!$S$7:$AD$118,4,0)</f>
        <v>3000000</v>
      </c>
      <c r="F878" s="123">
        <f>VLOOKUP($D878,Zusammenführung!$S$7:$AD$118,7,0)</f>
        <v>3000000</v>
      </c>
      <c r="G878" s="123">
        <f>VLOOKUP($D878,Zusammenführung!$S$7:$AD$118,10,0)</f>
        <v>3000000</v>
      </c>
      <c r="H878" s="285">
        <f ca="1">VLOOKUP(E878,Zusammenführung!V$7:X$118,3,0)</f>
        <v>8</v>
      </c>
      <c r="I878" s="162">
        <f ca="1">VLOOKUP(F878,Zusammenführung!$Y$7:$AA$118,3,0)</f>
        <v>13</v>
      </c>
      <c r="J878" s="286">
        <f ca="1">VLOOKUP(G878,Zusammenführung!$AB$7:$AD$118,3,0)</f>
        <v>56</v>
      </c>
    </row>
    <row r="879" spans="1:10" x14ac:dyDescent="0.25">
      <c r="A879" s="6" t="s">
        <v>2997</v>
      </c>
      <c r="B879" s="5" t="s">
        <v>890</v>
      </c>
      <c r="C879" s="5" t="s">
        <v>919</v>
      </c>
      <c r="D879" s="7">
        <v>3000000</v>
      </c>
      <c r="E879" s="122">
        <f>VLOOKUP($D879,Zusammenführung!$S$7:$AD$118,4,0)</f>
        <v>3000000</v>
      </c>
      <c r="F879" s="123">
        <f>VLOOKUP($D879,Zusammenführung!$S$7:$AD$118,7,0)</f>
        <v>3000000</v>
      </c>
      <c r="G879" s="123">
        <f>VLOOKUP($D879,Zusammenführung!$S$7:$AD$118,10,0)</f>
        <v>3000000</v>
      </c>
      <c r="H879" s="285">
        <f ca="1">VLOOKUP(E879,Zusammenführung!V$7:X$118,3,0)</f>
        <v>8</v>
      </c>
      <c r="I879" s="162">
        <f ca="1">VLOOKUP(F879,Zusammenführung!$Y$7:$AA$118,3,0)</f>
        <v>13</v>
      </c>
      <c r="J879" s="286">
        <f ca="1">VLOOKUP(G879,Zusammenführung!$AB$7:$AD$118,3,0)</f>
        <v>56</v>
      </c>
    </row>
    <row r="880" spans="1:10" x14ac:dyDescent="0.25">
      <c r="A880" s="6" t="s">
        <v>2998</v>
      </c>
      <c r="B880" s="5" t="s">
        <v>888</v>
      </c>
      <c r="C880" s="5" t="s">
        <v>919</v>
      </c>
      <c r="D880" s="7">
        <v>3000000</v>
      </c>
      <c r="E880" s="122">
        <f>VLOOKUP($D880,Zusammenführung!$S$7:$AD$118,4,0)</f>
        <v>3000000</v>
      </c>
      <c r="F880" s="123">
        <f>VLOOKUP($D880,Zusammenführung!$S$7:$AD$118,7,0)</f>
        <v>3000000</v>
      </c>
      <c r="G880" s="123">
        <f>VLOOKUP($D880,Zusammenführung!$S$7:$AD$118,10,0)</f>
        <v>3000000</v>
      </c>
      <c r="H880" s="285">
        <f ca="1">VLOOKUP(E880,Zusammenführung!V$7:X$118,3,0)</f>
        <v>8</v>
      </c>
      <c r="I880" s="162">
        <f ca="1">VLOOKUP(F880,Zusammenführung!$Y$7:$AA$118,3,0)</f>
        <v>13</v>
      </c>
      <c r="J880" s="286">
        <f ca="1">VLOOKUP(G880,Zusammenführung!$AB$7:$AD$118,3,0)</f>
        <v>56</v>
      </c>
    </row>
    <row r="881" spans="1:10" x14ac:dyDescent="0.25">
      <c r="A881" s="6" t="s">
        <v>2999</v>
      </c>
      <c r="B881" s="5" t="s">
        <v>889</v>
      </c>
      <c r="C881" s="5" t="s">
        <v>919</v>
      </c>
      <c r="D881" s="7">
        <v>3000000</v>
      </c>
      <c r="E881" s="122">
        <f>VLOOKUP($D881,Zusammenführung!$S$7:$AD$118,4,0)</f>
        <v>3000000</v>
      </c>
      <c r="F881" s="123">
        <f>VLOOKUP($D881,Zusammenführung!$S$7:$AD$118,7,0)</f>
        <v>3000000</v>
      </c>
      <c r="G881" s="123">
        <f>VLOOKUP($D881,Zusammenführung!$S$7:$AD$118,10,0)</f>
        <v>3000000</v>
      </c>
      <c r="H881" s="285">
        <f ca="1">VLOOKUP(E881,Zusammenführung!V$7:X$118,3,0)</f>
        <v>8</v>
      </c>
      <c r="I881" s="162">
        <f ca="1">VLOOKUP(F881,Zusammenführung!$Y$7:$AA$118,3,0)</f>
        <v>13</v>
      </c>
      <c r="J881" s="286">
        <f ca="1">VLOOKUP(G881,Zusammenführung!$AB$7:$AD$118,3,0)</f>
        <v>56</v>
      </c>
    </row>
    <row r="882" spans="1:10" x14ac:dyDescent="0.25">
      <c r="A882" s="6" t="s">
        <v>3000</v>
      </c>
      <c r="B882" s="5" t="s">
        <v>892</v>
      </c>
      <c r="C882" s="5" t="s">
        <v>919</v>
      </c>
      <c r="D882" s="7">
        <v>2800000</v>
      </c>
      <c r="E882" s="122">
        <f>VLOOKUP($D882,Zusammenführung!$S$7:$AD$118,4,0)</f>
        <v>3000000</v>
      </c>
      <c r="F882" s="123">
        <f>VLOOKUP($D882,Zusammenführung!$S$7:$AD$118,7,0)</f>
        <v>3000000</v>
      </c>
      <c r="G882" s="123">
        <f>VLOOKUP($D882,Zusammenführung!$S$7:$AD$118,10,0)</f>
        <v>2822222.222222222</v>
      </c>
      <c r="H882" s="285">
        <f ca="1">VLOOKUP(E882,Zusammenführung!V$7:X$118,3,0)</f>
        <v>8</v>
      </c>
      <c r="I882" s="162">
        <f ca="1">VLOOKUP(F882,Zusammenführung!$Y$7:$AA$118,3,0)</f>
        <v>13</v>
      </c>
      <c r="J882" s="286">
        <f ca="1">VLOOKUP(G882,Zusammenführung!$AB$7:$AD$118,3,0)</f>
        <v>55</v>
      </c>
    </row>
    <row r="883" spans="1:10" x14ac:dyDescent="0.25">
      <c r="A883" s="6" t="s">
        <v>3001</v>
      </c>
      <c r="B883" s="5" t="s">
        <v>894</v>
      </c>
      <c r="C883" s="5" t="s">
        <v>919</v>
      </c>
      <c r="D883" s="7">
        <v>2500000</v>
      </c>
      <c r="E883" s="122">
        <f>VLOOKUP($D883,Zusammenführung!$S$7:$AD$118,4,0)</f>
        <v>3000000</v>
      </c>
      <c r="F883" s="123">
        <f>VLOOKUP($D883,Zusammenführung!$S$7:$AD$118,7,0)</f>
        <v>2000000</v>
      </c>
      <c r="G883" s="123">
        <f>VLOOKUP($D883,Zusammenführung!$S$7:$AD$118,10,0)</f>
        <v>2476190.4761904762</v>
      </c>
      <c r="H883" s="285">
        <f ca="1">VLOOKUP(E883,Zusammenführung!V$7:X$118,3,0)</f>
        <v>8</v>
      </c>
      <c r="I883" s="162">
        <f ca="1">VLOOKUP(F883,Zusammenführung!$Y$7:$AA$118,3,0)</f>
        <v>12</v>
      </c>
      <c r="J883" s="286">
        <f ca="1">VLOOKUP(G883,Zusammenführung!$AB$7:$AD$118,3,0)</f>
        <v>53</v>
      </c>
    </row>
    <row r="884" spans="1:10" x14ac:dyDescent="0.25">
      <c r="A884" s="6" t="s">
        <v>3002</v>
      </c>
      <c r="B884" s="5" t="s">
        <v>893</v>
      </c>
      <c r="C884" s="5" t="s">
        <v>919</v>
      </c>
      <c r="D884" s="7">
        <v>2500000</v>
      </c>
      <c r="E884" s="122">
        <f>VLOOKUP($D884,Zusammenführung!$S$7:$AD$118,4,0)</f>
        <v>3000000</v>
      </c>
      <c r="F884" s="123">
        <f>VLOOKUP($D884,Zusammenführung!$S$7:$AD$118,7,0)</f>
        <v>2000000</v>
      </c>
      <c r="G884" s="123">
        <f>VLOOKUP($D884,Zusammenführung!$S$7:$AD$118,10,0)</f>
        <v>2476190.4761904762</v>
      </c>
      <c r="H884" s="285">
        <f ca="1">VLOOKUP(E884,Zusammenführung!V$7:X$118,3,0)</f>
        <v>8</v>
      </c>
      <c r="I884" s="162">
        <f ca="1">VLOOKUP(F884,Zusammenführung!$Y$7:$AA$118,3,0)</f>
        <v>12</v>
      </c>
      <c r="J884" s="286">
        <f ca="1">VLOOKUP(G884,Zusammenführung!$AB$7:$AD$118,3,0)</f>
        <v>53</v>
      </c>
    </row>
    <row r="885" spans="1:10" x14ac:dyDescent="0.25">
      <c r="A885" s="6" t="s">
        <v>3003</v>
      </c>
      <c r="B885" s="5" t="s">
        <v>895</v>
      </c>
      <c r="C885" s="5" t="s">
        <v>919</v>
      </c>
      <c r="D885" s="7">
        <v>2200000</v>
      </c>
      <c r="E885" s="122">
        <f>VLOOKUP($D885,Zusammenführung!$S$7:$AD$118,4,0)</f>
        <v>1500000</v>
      </c>
      <c r="F885" s="123">
        <f>VLOOKUP($D885,Zusammenführung!$S$7:$AD$118,7,0)</f>
        <v>2000000</v>
      </c>
      <c r="G885" s="123">
        <f>VLOOKUP($D885,Zusammenführung!$S$7:$AD$118,10,0)</f>
        <v>2142857.1428571427</v>
      </c>
      <c r="H885" s="285">
        <f ca="1">VLOOKUP(E885,Zusammenführung!V$7:X$118,3,0)</f>
        <v>7</v>
      </c>
      <c r="I885" s="162">
        <f ca="1">VLOOKUP(F885,Zusammenführung!$Y$7:$AA$118,3,0)</f>
        <v>12</v>
      </c>
      <c r="J885" s="286">
        <f ca="1">VLOOKUP(G885,Zusammenführung!$AB$7:$AD$118,3,0)</f>
        <v>51</v>
      </c>
    </row>
    <row r="886" spans="1:10" x14ac:dyDescent="0.25">
      <c r="A886" s="6" t="s">
        <v>3004</v>
      </c>
      <c r="B886" s="5" t="s">
        <v>900</v>
      </c>
      <c r="C886" s="5" t="s">
        <v>919</v>
      </c>
      <c r="D886" s="7">
        <v>2000000</v>
      </c>
      <c r="E886" s="122">
        <f>VLOOKUP($D886,Zusammenführung!$S$7:$AD$118,4,0)</f>
        <v>1500000</v>
      </c>
      <c r="F886" s="123">
        <f>VLOOKUP($D886,Zusammenführung!$S$7:$AD$118,7,0)</f>
        <v>2000000</v>
      </c>
      <c r="G886" s="123">
        <f>VLOOKUP($D886,Zusammenführung!$S$7:$AD$118,10,0)</f>
        <v>1980952.3809523808</v>
      </c>
      <c r="H886" s="285">
        <f ca="1">VLOOKUP(E886,Zusammenführung!V$7:X$118,3,0)</f>
        <v>7</v>
      </c>
      <c r="I886" s="162">
        <f ca="1">VLOOKUP(F886,Zusammenführung!$Y$7:$AA$118,3,0)</f>
        <v>12</v>
      </c>
      <c r="J886" s="286">
        <f ca="1">VLOOKUP(G886,Zusammenführung!$AB$7:$AD$118,3,0)</f>
        <v>50</v>
      </c>
    </row>
    <row r="887" spans="1:10" x14ac:dyDescent="0.25">
      <c r="A887" s="6" t="s">
        <v>3005</v>
      </c>
      <c r="B887" s="5" t="s">
        <v>898</v>
      </c>
      <c r="C887" s="5" t="s">
        <v>919</v>
      </c>
      <c r="D887" s="7">
        <v>2000000</v>
      </c>
      <c r="E887" s="122">
        <f>VLOOKUP($D887,Zusammenführung!$S$7:$AD$118,4,0)</f>
        <v>1500000</v>
      </c>
      <c r="F887" s="123">
        <f>VLOOKUP($D887,Zusammenführung!$S$7:$AD$118,7,0)</f>
        <v>2000000</v>
      </c>
      <c r="G887" s="123">
        <f>VLOOKUP($D887,Zusammenführung!$S$7:$AD$118,10,0)</f>
        <v>1980952.3809523808</v>
      </c>
      <c r="H887" s="285">
        <f ca="1">VLOOKUP(E887,Zusammenführung!V$7:X$118,3,0)</f>
        <v>7</v>
      </c>
      <c r="I887" s="162">
        <f ca="1">VLOOKUP(F887,Zusammenführung!$Y$7:$AA$118,3,0)</f>
        <v>12</v>
      </c>
      <c r="J887" s="286">
        <f ca="1">VLOOKUP(G887,Zusammenführung!$AB$7:$AD$118,3,0)</f>
        <v>50</v>
      </c>
    </row>
    <row r="888" spans="1:10" x14ac:dyDescent="0.25">
      <c r="A888" s="6" t="s">
        <v>3006</v>
      </c>
      <c r="B888" s="5" t="s">
        <v>896</v>
      </c>
      <c r="C888" s="5" t="s">
        <v>919</v>
      </c>
      <c r="D888" s="7">
        <v>2000000</v>
      </c>
      <c r="E888" s="122">
        <f>VLOOKUP($D888,Zusammenführung!$S$7:$AD$118,4,0)</f>
        <v>1500000</v>
      </c>
      <c r="F888" s="123">
        <f>VLOOKUP($D888,Zusammenführung!$S$7:$AD$118,7,0)</f>
        <v>2000000</v>
      </c>
      <c r="G888" s="123">
        <f>VLOOKUP($D888,Zusammenführung!$S$7:$AD$118,10,0)</f>
        <v>1980952.3809523808</v>
      </c>
      <c r="H888" s="285">
        <f ca="1">VLOOKUP(E888,Zusammenführung!V$7:X$118,3,0)</f>
        <v>7</v>
      </c>
      <c r="I888" s="162">
        <f ca="1">VLOOKUP(F888,Zusammenführung!$Y$7:$AA$118,3,0)</f>
        <v>12</v>
      </c>
      <c r="J888" s="286">
        <f ca="1">VLOOKUP(G888,Zusammenführung!$AB$7:$AD$118,3,0)</f>
        <v>50</v>
      </c>
    </row>
    <row r="889" spans="1:10" x14ac:dyDescent="0.25">
      <c r="A889" s="6" t="s">
        <v>3007</v>
      </c>
      <c r="B889" s="5" t="s">
        <v>899</v>
      </c>
      <c r="C889" s="5" t="s">
        <v>919</v>
      </c>
      <c r="D889" s="7">
        <v>2000000</v>
      </c>
      <c r="E889" s="122">
        <f>VLOOKUP($D889,Zusammenführung!$S$7:$AD$118,4,0)</f>
        <v>1500000</v>
      </c>
      <c r="F889" s="123">
        <f>VLOOKUP($D889,Zusammenführung!$S$7:$AD$118,7,0)</f>
        <v>2000000</v>
      </c>
      <c r="G889" s="123">
        <f>VLOOKUP($D889,Zusammenführung!$S$7:$AD$118,10,0)</f>
        <v>1980952.3809523808</v>
      </c>
      <c r="H889" s="285">
        <f ca="1">VLOOKUP(E889,Zusammenführung!V$7:X$118,3,0)</f>
        <v>7</v>
      </c>
      <c r="I889" s="162">
        <f ca="1">VLOOKUP(F889,Zusammenführung!$Y$7:$AA$118,3,0)</f>
        <v>12</v>
      </c>
      <c r="J889" s="286">
        <f ca="1">VLOOKUP(G889,Zusammenführung!$AB$7:$AD$118,3,0)</f>
        <v>50</v>
      </c>
    </row>
    <row r="890" spans="1:10" x14ac:dyDescent="0.25">
      <c r="A890" s="6" t="s">
        <v>3008</v>
      </c>
      <c r="B890" s="5" t="s">
        <v>897</v>
      </c>
      <c r="C890" s="5" t="s">
        <v>919</v>
      </c>
      <c r="D890" s="7">
        <v>2000000</v>
      </c>
      <c r="E890" s="122">
        <f>VLOOKUP($D890,Zusammenführung!$S$7:$AD$118,4,0)</f>
        <v>1500000</v>
      </c>
      <c r="F890" s="123">
        <f>VLOOKUP($D890,Zusammenführung!$S$7:$AD$118,7,0)</f>
        <v>2000000</v>
      </c>
      <c r="G890" s="123">
        <f>VLOOKUP($D890,Zusammenführung!$S$7:$AD$118,10,0)</f>
        <v>1980952.3809523808</v>
      </c>
      <c r="H890" s="285">
        <f ca="1">VLOOKUP(E890,Zusammenführung!V$7:X$118,3,0)</f>
        <v>7</v>
      </c>
      <c r="I890" s="162">
        <f ca="1">VLOOKUP(F890,Zusammenführung!$Y$7:$AA$118,3,0)</f>
        <v>12</v>
      </c>
      <c r="J890" s="286">
        <f ca="1">VLOOKUP(G890,Zusammenführung!$AB$7:$AD$118,3,0)</f>
        <v>50</v>
      </c>
    </row>
    <row r="891" spans="1:10" x14ac:dyDescent="0.25">
      <c r="A891" s="6" t="s">
        <v>3009</v>
      </c>
      <c r="B891" s="5" t="s">
        <v>901</v>
      </c>
      <c r="C891" s="5" t="s">
        <v>919</v>
      </c>
      <c r="D891" s="7">
        <v>1700000</v>
      </c>
      <c r="E891" s="122">
        <f>VLOOKUP($D891,Zusammenführung!$S$7:$AD$118,4,0)</f>
        <v>1500000</v>
      </c>
      <c r="F891" s="123">
        <f>VLOOKUP($D891,Zusammenführung!$S$7:$AD$118,7,0)</f>
        <v>1500000</v>
      </c>
      <c r="G891" s="123">
        <f>VLOOKUP($D891,Zusammenführung!$S$7:$AD$118,10,0)</f>
        <v>1666666.6666666665</v>
      </c>
      <c r="H891" s="285">
        <f ca="1">VLOOKUP(E891,Zusammenführung!V$7:X$118,3,0)</f>
        <v>7</v>
      </c>
      <c r="I891" s="162">
        <f ca="1">VLOOKUP(F891,Zusammenführung!$Y$7:$AA$118,3,0)</f>
        <v>11</v>
      </c>
      <c r="J891" s="286">
        <f ca="1">VLOOKUP(G891,Zusammenführung!$AB$7:$AD$118,3,0)</f>
        <v>48</v>
      </c>
    </row>
    <row r="892" spans="1:10" x14ac:dyDescent="0.25">
      <c r="A892" s="6" t="s">
        <v>3010</v>
      </c>
      <c r="B892" s="5" t="s">
        <v>904</v>
      </c>
      <c r="C892" s="5" t="s">
        <v>919</v>
      </c>
      <c r="D892" s="7">
        <v>1600000</v>
      </c>
      <c r="E892" s="122">
        <f>VLOOKUP($D892,Zusammenführung!$S$7:$AD$118,4,0)</f>
        <v>1500000</v>
      </c>
      <c r="F892" s="123">
        <f>VLOOKUP($D892,Zusammenführung!$S$7:$AD$118,7,0)</f>
        <v>1500000</v>
      </c>
      <c r="G892" s="123">
        <f>VLOOKUP($D892,Zusammenführung!$S$7:$AD$118,10,0)</f>
        <v>1666666.6666666665</v>
      </c>
      <c r="H892" s="285">
        <f ca="1">VLOOKUP(E892,Zusammenführung!V$7:X$118,3,0)</f>
        <v>7</v>
      </c>
      <c r="I892" s="162">
        <f ca="1">VLOOKUP(F892,Zusammenführung!$Y$7:$AA$118,3,0)</f>
        <v>11</v>
      </c>
      <c r="J892" s="286">
        <f ca="1">VLOOKUP(G892,Zusammenführung!$AB$7:$AD$118,3,0)</f>
        <v>48</v>
      </c>
    </row>
    <row r="893" spans="1:10" x14ac:dyDescent="0.25">
      <c r="A893" s="6" t="s">
        <v>3011</v>
      </c>
      <c r="B893" s="5" t="s">
        <v>902</v>
      </c>
      <c r="C893" s="5" t="s">
        <v>919</v>
      </c>
      <c r="D893" s="7">
        <v>1600000</v>
      </c>
      <c r="E893" s="122">
        <f>VLOOKUP($D893,Zusammenführung!$S$7:$AD$118,4,0)</f>
        <v>1500000</v>
      </c>
      <c r="F893" s="123">
        <f>VLOOKUP($D893,Zusammenführung!$S$7:$AD$118,7,0)</f>
        <v>1500000</v>
      </c>
      <c r="G893" s="123">
        <f>VLOOKUP($D893,Zusammenführung!$S$7:$AD$118,10,0)</f>
        <v>1666666.6666666665</v>
      </c>
      <c r="H893" s="285">
        <f ca="1">VLOOKUP(E893,Zusammenführung!V$7:X$118,3,0)</f>
        <v>7</v>
      </c>
      <c r="I893" s="162">
        <f ca="1">VLOOKUP(F893,Zusammenführung!$Y$7:$AA$118,3,0)</f>
        <v>11</v>
      </c>
      <c r="J893" s="286">
        <f ca="1">VLOOKUP(G893,Zusammenführung!$AB$7:$AD$118,3,0)</f>
        <v>48</v>
      </c>
    </row>
    <row r="894" spans="1:10" x14ac:dyDescent="0.25">
      <c r="A894" s="6" t="s">
        <v>3012</v>
      </c>
      <c r="B894" s="5" t="s">
        <v>903</v>
      </c>
      <c r="C894" s="5" t="s">
        <v>919</v>
      </c>
      <c r="D894" s="7">
        <v>1600000</v>
      </c>
      <c r="E894" s="122">
        <f>VLOOKUP($D894,Zusammenführung!$S$7:$AD$118,4,0)</f>
        <v>1500000</v>
      </c>
      <c r="F894" s="123">
        <f>VLOOKUP($D894,Zusammenführung!$S$7:$AD$118,7,0)</f>
        <v>1500000</v>
      </c>
      <c r="G894" s="123">
        <f>VLOOKUP($D894,Zusammenführung!$S$7:$AD$118,10,0)</f>
        <v>1666666.6666666665</v>
      </c>
      <c r="H894" s="285">
        <f ca="1">VLOOKUP(E894,Zusammenführung!V$7:X$118,3,0)</f>
        <v>7</v>
      </c>
      <c r="I894" s="162">
        <f ca="1">VLOOKUP(F894,Zusammenführung!$Y$7:$AA$118,3,0)</f>
        <v>11</v>
      </c>
      <c r="J894" s="286">
        <f ca="1">VLOOKUP(G894,Zusammenführung!$AB$7:$AD$118,3,0)</f>
        <v>48</v>
      </c>
    </row>
    <row r="895" spans="1:10" x14ac:dyDescent="0.25">
      <c r="A895" s="6" t="s">
        <v>3013</v>
      </c>
      <c r="B895" s="5" t="s">
        <v>906</v>
      </c>
      <c r="C895" s="5" t="s">
        <v>919</v>
      </c>
      <c r="D895" s="7">
        <v>1500000</v>
      </c>
      <c r="E895" s="122">
        <f>VLOOKUP($D895,Zusammenführung!$S$7:$AD$118,4,0)</f>
        <v>1500000</v>
      </c>
      <c r="F895" s="123">
        <f>VLOOKUP($D895,Zusammenführung!$S$7:$AD$118,7,0)</f>
        <v>1500000</v>
      </c>
      <c r="G895" s="123">
        <f>VLOOKUP($D895,Zusammenführung!$S$7:$AD$118,10,0)</f>
        <v>1514285.7142857141</v>
      </c>
      <c r="H895" s="285">
        <f ca="1">VLOOKUP(E895,Zusammenführung!V$7:X$118,3,0)</f>
        <v>7</v>
      </c>
      <c r="I895" s="162">
        <f ca="1">VLOOKUP(F895,Zusammenführung!$Y$7:$AA$118,3,0)</f>
        <v>11</v>
      </c>
      <c r="J895" s="286">
        <f ca="1">VLOOKUP(G895,Zusammenführung!$AB$7:$AD$118,3,0)</f>
        <v>47</v>
      </c>
    </row>
    <row r="896" spans="1:10" x14ac:dyDescent="0.25">
      <c r="A896" s="6" t="s">
        <v>3014</v>
      </c>
      <c r="B896" s="5" t="s">
        <v>905</v>
      </c>
      <c r="C896" s="5" t="s">
        <v>919</v>
      </c>
      <c r="D896" s="7">
        <v>1500000</v>
      </c>
      <c r="E896" s="122">
        <f>VLOOKUP($D896,Zusammenführung!$S$7:$AD$118,4,0)</f>
        <v>1500000</v>
      </c>
      <c r="F896" s="123">
        <f>VLOOKUP($D896,Zusammenführung!$S$7:$AD$118,7,0)</f>
        <v>1500000</v>
      </c>
      <c r="G896" s="123">
        <f>VLOOKUP($D896,Zusammenführung!$S$7:$AD$118,10,0)</f>
        <v>1514285.7142857141</v>
      </c>
      <c r="H896" s="285">
        <f ca="1">VLOOKUP(E896,Zusammenführung!V$7:X$118,3,0)</f>
        <v>7</v>
      </c>
      <c r="I896" s="162">
        <f ca="1">VLOOKUP(F896,Zusammenführung!$Y$7:$AA$118,3,0)</f>
        <v>11</v>
      </c>
      <c r="J896" s="286">
        <f ca="1">VLOOKUP(G896,Zusammenführung!$AB$7:$AD$118,3,0)</f>
        <v>47</v>
      </c>
    </row>
    <row r="897" spans="1:10" x14ac:dyDescent="0.25">
      <c r="A897" s="6" t="s">
        <v>3015</v>
      </c>
      <c r="B897" s="5" t="s">
        <v>907</v>
      </c>
      <c r="C897" s="5" t="s">
        <v>919</v>
      </c>
      <c r="D897" s="7">
        <v>1200000</v>
      </c>
      <c r="E897" s="122">
        <f>VLOOKUP($D897,Zusammenführung!$S$7:$AD$118,4,0)</f>
        <v>1500000</v>
      </c>
      <c r="F897" s="123">
        <f>VLOOKUP($D897,Zusammenführung!$S$7:$AD$118,7,0)</f>
        <v>1000000</v>
      </c>
      <c r="G897" s="123">
        <f>VLOOKUP($D897,Zusammenführung!$S$7:$AD$118,10,0)</f>
        <v>1219047.6190476189</v>
      </c>
      <c r="H897" s="285">
        <f ca="1">VLOOKUP(E897,Zusammenführung!V$7:X$118,3,0)</f>
        <v>7</v>
      </c>
      <c r="I897" s="162">
        <f ca="1">VLOOKUP(F897,Zusammenführung!$Y$7:$AA$118,3,0)</f>
        <v>10</v>
      </c>
      <c r="J897" s="286">
        <f ca="1">VLOOKUP(G897,Zusammenführung!$AB$7:$AD$118,3,0)</f>
        <v>45</v>
      </c>
    </row>
    <row r="898" spans="1:10" x14ac:dyDescent="0.25">
      <c r="A898" s="6" t="s">
        <v>3016</v>
      </c>
      <c r="B898" s="5" t="s">
        <v>910</v>
      </c>
      <c r="C898" s="5" t="s">
        <v>919</v>
      </c>
      <c r="D898" s="7">
        <v>1000000</v>
      </c>
      <c r="E898" s="122">
        <f>VLOOKUP($D898,Zusammenführung!$S$7:$AD$118,4,0)</f>
        <v>800000</v>
      </c>
      <c r="F898" s="123">
        <f>VLOOKUP($D898,Zusammenführung!$S$7:$AD$118,7,0)</f>
        <v>1000000</v>
      </c>
      <c r="G898" s="123">
        <f>VLOOKUP($D898,Zusammenführung!$S$7:$AD$118,10,0)</f>
        <v>936507.93650793657</v>
      </c>
      <c r="H898" s="285">
        <f ca="1">VLOOKUP(E898,Zusammenführung!V$7:X$118,3,0)</f>
        <v>6</v>
      </c>
      <c r="I898" s="162">
        <f ca="1">VLOOKUP(F898,Zusammenführung!$Y$7:$AA$118,3,0)</f>
        <v>10</v>
      </c>
      <c r="J898" s="286">
        <f ca="1">VLOOKUP(G898,Zusammenführung!$AB$7:$AD$118,3,0)</f>
        <v>43</v>
      </c>
    </row>
    <row r="899" spans="1:10" x14ac:dyDescent="0.25">
      <c r="A899" s="6" t="s">
        <v>3017</v>
      </c>
      <c r="B899" s="5" t="s">
        <v>908</v>
      </c>
      <c r="C899" s="5" t="s">
        <v>919</v>
      </c>
      <c r="D899" s="7">
        <v>1000000</v>
      </c>
      <c r="E899" s="122">
        <f>VLOOKUP($D899,Zusammenführung!$S$7:$AD$118,4,0)</f>
        <v>800000</v>
      </c>
      <c r="F899" s="123">
        <f>VLOOKUP($D899,Zusammenführung!$S$7:$AD$118,7,0)</f>
        <v>1000000</v>
      </c>
      <c r="G899" s="123">
        <f>VLOOKUP($D899,Zusammenführung!$S$7:$AD$118,10,0)</f>
        <v>936507.93650793657</v>
      </c>
      <c r="H899" s="285">
        <f ca="1">VLOOKUP(E899,Zusammenführung!V$7:X$118,3,0)</f>
        <v>6</v>
      </c>
      <c r="I899" s="162">
        <f ca="1">VLOOKUP(F899,Zusammenführung!$Y$7:$AA$118,3,0)</f>
        <v>10</v>
      </c>
      <c r="J899" s="286">
        <f ca="1">VLOOKUP(G899,Zusammenführung!$AB$7:$AD$118,3,0)</f>
        <v>43</v>
      </c>
    </row>
    <row r="900" spans="1:10" x14ac:dyDescent="0.25">
      <c r="A900" s="6" t="s">
        <v>3018</v>
      </c>
      <c r="B900" s="5" t="s">
        <v>913</v>
      </c>
      <c r="C900" s="5" t="s">
        <v>919</v>
      </c>
      <c r="D900" s="7">
        <v>1000000</v>
      </c>
      <c r="E900" s="122">
        <f>VLOOKUP($D900,Zusammenführung!$S$7:$AD$118,4,0)</f>
        <v>800000</v>
      </c>
      <c r="F900" s="123">
        <f>VLOOKUP($D900,Zusammenführung!$S$7:$AD$118,7,0)</f>
        <v>1000000</v>
      </c>
      <c r="G900" s="123">
        <f>VLOOKUP($D900,Zusammenführung!$S$7:$AD$118,10,0)</f>
        <v>936507.93650793657</v>
      </c>
      <c r="H900" s="285">
        <f ca="1">VLOOKUP(E900,Zusammenführung!V$7:X$118,3,0)</f>
        <v>6</v>
      </c>
      <c r="I900" s="162">
        <f ca="1">VLOOKUP(F900,Zusammenführung!$Y$7:$AA$118,3,0)</f>
        <v>10</v>
      </c>
      <c r="J900" s="286">
        <f ca="1">VLOOKUP(G900,Zusammenführung!$AB$7:$AD$118,3,0)</f>
        <v>43</v>
      </c>
    </row>
    <row r="901" spans="1:10" x14ac:dyDescent="0.25">
      <c r="A901" s="6" t="s">
        <v>3019</v>
      </c>
      <c r="B901" s="5" t="s">
        <v>914</v>
      </c>
      <c r="C901" s="5" t="s">
        <v>919</v>
      </c>
      <c r="D901" s="7">
        <v>1000000</v>
      </c>
      <c r="E901" s="122">
        <f>VLOOKUP($D901,Zusammenführung!$S$7:$AD$118,4,0)</f>
        <v>800000</v>
      </c>
      <c r="F901" s="123">
        <f>VLOOKUP($D901,Zusammenführung!$S$7:$AD$118,7,0)</f>
        <v>1000000</v>
      </c>
      <c r="G901" s="123">
        <f>VLOOKUP($D901,Zusammenführung!$S$7:$AD$118,10,0)</f>
        <v>936507.93650793657</v>
      </c>
      <c r="H901" s="285">
        <f ca="1">VLOOKUP(E901,Zusammenführung!V$7:X$118,3,0)</f>
        <v>6</v>
      </c>
      <c r="I901" s="162">
        <f ca="1">VLOOKUP(F901,Zusammenführung!$Y$7:$AA$118,3,0)</f>
        <v>10</v>
      </c>
      <c r="J901" s="286">
        <f ca="1">VLOOKUP(G901,Zusammenführung!$AB$7:$AD$118,3,0)</f>
        <v>43</v>
      </c>
    </row>
    <row r="902" spans="1:10" x14ac:dyDescent="0.25">
      <c r="A902" s="6" t="s">
        <v>3020</v>
      </c>
      <c r="B902" s="5" t="s">
        <v>911</v>
      </c>
      <c r="C902" s="5" t="s">
        <v>919</v>
      </c>
      <c r="D902" s="7">
        <v>1000000</v>
      </c>
      <c r="E902" s="122">
        <f>VLOOKUP($D902,Zusammenführung!$S$7:$AD$118,4,0)</f>
        <v>800000</v>
      </c>
      <c r="F902" s="123">
        <f>VLOOKUP($D902,Zusammenführung!$S$7:$AD$118,7,0)</f>
        <v>1000000</v>
      </c>
      <c r="G902" s="123">
        <f>VLOOKUP($D902,Zusammenführung!$S$7:$AD$118,10,0)</f>
        <v>936507.93650793657</v>
      </c>
      <c r="H902" s="285">
        <f ca="1">VLOOKUP(E902,Zusammenführung!V$7:X$118,3,0)</f>
        <v>6</v>
      </c>
      <c r="I902" s="162">
        <f ca="1">VLOOKUP(F902,Zusammenführung!$Y$7:$AA$118,3,0)</f>
        <v>10</v>
      </c>
      <c r="J902" s="286">
        <f ca="1">VLOOKUP(G902,Zusammenführung!$AB$7:$AD$118,3,0)</f>
        <v>43</v>
      </c>
    </row>
    <row r="903" spans="1:10" x14ac:dyDescent="0.25">
      <c r="A903" s="6" t="s">
        <v>3021</v>
      </c>
      <c r="B903" s="5" t="s">
        <v>912</v>
      </c>
      <c r="C903" s="5" t="s">
        <v>919</v>
      </c>
      <c r="D903" s="7">
        <v>1000000</v>
      </c>
      <c r="E903" s="122">
        <f>VLOOKUP($D903,Zusammenführung!$S$7:$AD$118,4,0)</f>
        <v>800000</v>
      </c>
      <c r="F903" s="123">
        <f>VLOOKUP($D903,Zusammenführung!$S$7:$AD$118,7,0)</f>
        <v>1000000</v>
      </c>
      <c r="G903" s="123">
        <f>VLOOKUP($D903,Zusammenführung!$S$7:$AD$118,10,0)</f>
        <v>936507.93650793657</v>
      </c>
      <c r="H903" s="285">
        <f ca="1">VLOOKUP(E903,Zusammenführung!V$7:X$118,3,0)</f>
        <v>6</v>
      </c>
      <c r="I903" s="162">
        <f ca="1">VLOOKUP(F903,Zusammenführung!$Y$7:$AA$118,3,0)</f>
        <v>10</v>
      </c>
      <c r="J903" s="286">
        <f ca="1">VLOOKUP(G903,Zusammenführung!$AB$7:$AD$118,3,0)</f>
        <v>43</v>
      </c>
    </row>
    <row r="904" spans="1:10" x14ac:dyDescent="0.25">
      <c r="A904" s="6" t="s">
        <v>3022</v>
      </c>
      <c r="B904" s="5" t="s">
        <v>909</v>
      </c>
      <c r="C904" s="5" t="s">
        <v>919</v>
      </c>
      <c r="D904" s="7">
        <v>1000000</v>
      </c>
      <c r="E904" s="122">
        <f>VLOOKUP($D904,Zusammenführung!$S$7:$AD$118,4,0)</f>
        <v>800000</v>
      </c>
      <c r="F904" s="123">
        <f>VLOOKUP($D904,Zusammenführung!$S$7:$AD$118,7,0)</f>
        <v>1000000</v>
      </c>
      <c r="G904" s="123">
        <f>VLOOKUP($D904,Zusammenführung!$S$7:$AD$118,10,0)</f>
        <v>936507.93650793657</v>
      </c>
      <c r="H904" s="285">
        <f ca="1">VLOOKUP(E904,Zusammenführung!V$7:X$118,3,0)</f>
        <v>6</v>
      </c>
      <c r="I904" s="162">
        <f ca="1">VLOOKUP(F904,Zusammenführung!$Y$7:$AA$118,3,0)</f>
        <v>10</v>
      </c>
      <c r="J904" s="286">
        <f ca="1">VLOOKUP(G904,Zusammenführung!$AB$7:$AD$118,3,0)</f>
        <v>43</v>
      </c>
    </row>
    <row r="905" spans="1:10" x14ac:dyDescent="0.25">
      <c r="A905" s="6" t="s">
        <v>3023</v>
      </c>
      <c r="B905" s="5" t="s">
        <v>916</v>
      </c>
      <c r="C905" s="5" t="s">
        <v>919</v>
      </c>
      <c r="D905" s="7">
        <v>900000</v>
      </c>
      <c r="E905" s="122">
        <f>VLOOKUP($D905,Zusammenführung!$S$7:$AD$118,4,0)</f>
        <v>800000</v>
      </c>
      <c r="F905" s="123">
        <f>VLOOKUP($D905,Zusammenführung!$S$7:$AD$118,7,0)</f>
        <v>800000</v>
      </c>
      <c r="G905" s="123">
        <f>VLOOKUP($D905,Zusammenführung!$S$7:$AD$118,10,0)</f>
        <v>936507.93650793657</v>
      </c>
      <c r="H905" s="285">
        <f ca="1">VLOOKUP(E905,Zusammenführung!V$7:X$118,3,0)</f>
        <v>6</v>
      </c>
      <c r="I905" s="162">
        <f ca="1">VLOOKUP(F905,Zusammenführung!$Y$7:$AA$118,3,0)</f>
        <v>9</v>
      </c>
      <c r="J905" s="286">
        <f ca="1">VLOOKUP(G905,Zusammenführung!$AB$7:$AD$118,3,0)</f>
        <v>43</v>
      </c>
    </row>
    <row r="906" spans="1:10" x14ac:dyDescent="0.25">
      <c r="A906" s="6" t="s">
        <v>3024</v>
      </c>
      <c r="B906" s="5" t="s">
        <v>915</v>
      </c>
      <c r="C906" s="5" t="s">
        <v>919</v>
      </c>
      <c r="D906" s="7">
        <v>900000</v>
      </c>
      <c r="E906" s="122">
        <f>VLOOKUP($D906,Zusammenführung!$S$7:$AD$118,4,0)</f>
        <v>800000</v>
      </c>
      <c r="F906" s="123">
        <f>VLOOKUP($D906,Zusammenführung!$S$7:$AD$118,7,0)</f>
        <v>800000</v>
      </c>
      <c r="G906" s="123">
        <f>VLOOKUP($D906,Zusammenführung!$S$7:$AD$118,10,0)</f>
        <v>936507.93650793657</v>
      </c>
      <c r="H906" s="285">
        <f ca="1">VLOOKUP(E906,Zusammenführung!V$7:X$118,3,0)</f>
        <v>6</v>
      </c>
      <c r="I906" s="162">
        <f ca="1">VLOOKUP(F906,Zusammenführung!$Y$7:$AA$118,3,0)</f>
        <v>9</v>
      </c>
      <c r="J906" s="286">
        <f ca="1">VLOOKUP(G906,Zusammenführung!$AB$7:$AD$118,3,0)</f>
        <v>43</v>
      </c>
    </row>
    <row r="907" spans="1:10" x14ac:dyDescent="0.25">
      <c r="A907" s="6" t="s">
        <v>3025</v>
      </c>
      <c r="B907" s="5" t="s">
        <v>917</v>
      </c>
      <c r="C907" s="5" t="s">
        <v>919</v>
      </c>
      <c r="D907" s="7">
        <v>600000</v>
      </c>
      <c r="E907" s="122">
        <f>VLOOKUP($D907,Zusammenführung!$S$7:$AD$118,4,0)</f>
        <v>500000</v>
      </c>
      <c r="F907" s="123">
        <f>VLOOKUP($D907,Zusammenführung!$S$7:$AD$118,7,0)</f>
        <v>600000</v>
      </c>
      <c r="G907" s="123">
        <f>VLOOKUP($D907,Zusammenführung!$S$7:$AD$118,10,0)</f>
        <v>604426.55935613695</v>
      </c>
      <c r="H907" s="285">
        <f ca="1">VLOOKUP(E907,Zusammenführung!V$7:X$118,3,0)</f>
        <v>5</v>
      </c>
      <c r="I907" s="162">
        <f ca="1">VLOOKUP(F907,Zusammenführung!$Y$7:$AA$118,3,0)</f>
        <v>8</v>
      </c>
      <c r="J907" s="286">
        <f ca="1">VLOOKUP(G907,Zusammenführung!$AB$7:$AD$118,3,0)</f>
        <v>38</v>
      </c>
    </row>
    <row r="908" spans="1:10" x14ac:dyDescent="0.25">
      <c r="A908" s="6" t="s">
        <v>3026</v>
      </c>
      <c r="B908" s="5" t="s">
        <v>918</v>
      </c>
      <c r="C908" s="5" t="s">
        <v>919</v>
      </c>
      <c r="D908" s="7">
        <v>500000</v>
      </c>
      <c r="E908" s="122">
        <f>VLOOKUP($D908,Zusammenführung!$S$7:$AD$118,4,0)</f>
        <v>500000</v>
      </c>
      <c r="F908" s="123">
        <f>VLOOKUP($D908,Zusammenführung!$S$7:$AD$118,7,0)</f>
        <v>400000</v>
      </c>
      <c r="G908" s="123">
        <f>VLOOKUP($D908,Zusammenführung!$S$7:$AD$118,10,0)</f>
        <v>513883.29979879287</v>
      </c>
      <c r="H908" s="285">
        <f ca="1">VLOOKUP(E908,Zusammenführung!V$7:X$118,3,0)</f>
        <v>5</v>
      </c>
      <c r="I908" s="162">
        <f ca="1">VLOOKUP(F908,Zusammenführung!$Y$7:$AA$118,3,0)</f>
        <v>7</v>
      </c>
      <c r="J908" s="286">
        <f ca="1">VLOOKUP(G908,Zusammenführung!$AB$7:$AD$118,3,0)</f>
        <v>36</v>
      </c>
    </row>
    <row r="909" spans="1:10" x14ac:dyDescent="0.25">
      <c r="A909" s="6" t="s">
        <v>3027</v>
      </c>
      <c r="B909" s="5" t="s">
        <v>19</v>
      </c>
      <c r="C909" s="5" t="s">
        <v>919</v>
      </c>
      <c r="D909" s="7">
        <v>200000</v>
      </c>
      <c r="E909" s="122">
        <f>VLOOKUP($D909,Zusammenführung!$S$7:$AD$118,4,0)</f>
        <v>200000</v>
      </c>
      <c r="F909" s="123">
        <f>VLOOKUP($D909,Zusammenführung!$S$7:$AD$118,7,0)</f>
        <v>200000</v>
      </c>
      <c r="G909" s="123">
        <f>VLOOKUP($D909,Zusammenführung!$S$7:$AD$118,10,0)</f>
        <v>200000</v>
      </c>
      <c r="H909" s="285">
        <f ca="1">VLOOKUP(E909,Zusammenführung!V$7:X$118,3,0)</f>
        <v>4</v>
      </c>
      <c r="I909" s="162">
        <f ca="1">VLOOKUP(F909,Zusammenführung!$Y$7:$AA$118,3,0)</f>
        <v>5</v>
      </c>
      <c r="J909" s="286">
        <f ca="1">VLOOKUP(G909,Zusammenführung!$AB$7:$AD$118,3,0)</f>
        <v>28</v>
      </c>
    </row>
    <row r="910" spans="1:10" x14ac:dyDescent="0.25">
      <c r="A910" s="6" t="s">
        <v>3028</v>
      </c>
      <c r="B910" s="5" t="s">
        <v>921</v>
      </c>
      <c r="C910" s="5" t="s">
        <v>989</v>
      </c>
      <c r="D910" s="7">
        <v>4000000</v>
      </c>
      <c r="E910" s="122">
        <f>VLOOKUP($D910,Zusammenführung!$S$7:$AD$118,4,0)</f>
        <v>3000000</v>
      </c>
      <c r="F910" s="123">
        <f>VLOOKUP($D910,Zusammenführung!$S$7:$AD$118,7,0)</f>
        <v>3000000</v>
      </c>
      <c r="G910" s="123">
        <f>VLOOKUP($D910,Zusammenführung!$S$7:$AD$118,10,0)</f>
        <v>4731158.6051743533</v>
      </c>
      <c r="H910" s="285">
        <f ca="1">VLOOKUP(E910,Zusammenführung!V$7:X$118,3,0)</f>
        <v>8</v>
      </c>
      <c r="I910" s="162">
        <f ca="1">VLOOKUP(F910,Zusammenführung!$Y$7:$AA$118,3,0)</f>
        <v>13</v>
      </c>
      <c r="J910" s="286">
        <f ca="1">VLOOKUP(G910,Zusammenführung!$AB$7:$AD$118,3,0)</f>
        <v>57</v>
      </c>
    </row>
    <row r="911" spans="1:10" x14ac:dyDescent="0.25">
      <c r="A911" s="6" t="s">
        <v>3029</v>
      </c>
      <c r="B911" s="5" t="s">
        <v>920</v>
      </c>
      <c r="C911" s="5" t="s">
        <v>989</v>
      </c>
      <c r="D911" s="7">
        <v>4000000</v>
      </c>
      <c r="E911" s="122">
        <f>VLOOKUP($D911,Zusammenführung!$S$7:$AD$118,4,0)</f>
        <v>3000000</v>
      </c>
      <c r="F911" s="123">
        <f>VLOOKUP($D911,Zusammenführung!$S$7:$AD$118,7,0)</f>
        <v>3000000</v>
      </c>
      <c r="G911" s="123">
        <f>VLOOKUP($D911,Zusammenführung!$S$7:$AD$118,10,0)</f>
        <v>4731158.6051743533</v>
      </c>
      <c r="H911" s="285">
        <f ca="1">VLOOKUP(E911,Zusammenführung!V$7:X$118,3,0)</f>
        <v>8</v>
      </c>
      <c r="I911" s="162">
        <f ca="1">VLOOKUP(F911,Zusammenführung!$Y$7:$AA$118,3,0)</f>
        <v>13</v>
      </c>
      <c r="J911" s="286">
        <f ca="1">VLOOKUP(G911,Zusammenführung!$AB$7:$AD$118,3,0)</f>
        <v>57</v>
      </c>
    </row>
    <row r="912" spans="1:10" x14ac:dyDescent="0.25">
      <c r="A912" s="6" t="s">
        <v>3030</v>
      </c>
      <c r="B912" s="5" t="s">
        <v>922</v>
      </c>
      <c r="C912" s="5" t="s">
        <v>989</v>
      </c>
      <c r="D912" s="7">
        <v>3500000</v>
      </c>
      <c r="E912" s="122">
        <f>VLOOKUP($D912,Zusammenführung!$S$7:$AD$118,4,0)</f>
        <v>3000000</v>
      </c>
      <c r="F912" s="123">
        <f>VLOOKUP($D912,Zusammenführung!$S$7:$AD$118,7,0)</f>
        <v>3000000</v>
      </c>
      <c r="G912" s="123">
        <f>VLOOKUP($D912,Zusammenführung!$S$7:$AD$118,10,0)</f>
        <v>3000000</v>
      </c>
      <c r="H912" s="285">
        <f ca="1">VLOOKUP(E912,Zusammenführung!V$7:X$118,3,0)</f>
        <v>8</v>
      </c>
      <c r="I912" s="162">
        <f ca="1">VLOOKUP(F912,Zusammenführung!$Y$7:$AA$118,3,0)</f>
        <v>13</v>
      </c>
      <c r="J912" s="286">
        <f ca="1">VLOOKUP(G912,Zusammenführung!$AB$7:$AD$118,3,0)</f>
        <v>56</v>
      </c>
    </row>
    <row r="913" spans="1:10" x14ac:dyDescent="0.25">
      <c r="A913" s="6" t="s">
        <v>3031</v>
      </c>
      <c r="B913" s="5" t="s">
        <v>923</v>
      </c>
      <c r="C913" s="5" t="s">
        <v>989</v>
      </c>
      <c r="D913" s="7">
        <v>2400000</v>
      </c>
      <c r="E913" s="122">
        <f>VLOOKUP($D913,Zusammenführung!$S$7:$AD$118,4,0)</f>
        <v>3000000</v>
      </c>
      <c r="F913" s="123">
        <f>VLOOKUP($D913,Zusammenführung!$S$7:$AD$118,7,0)</f>
        <v>2000000</v>
      </c>
      <c r="G913" s="123">
        <f>VLOOKUP($D913,Zusammenführung!$S$7:$AD$118,10,0)</f>
        <v>2476190.4761904762</v>
      </c>
      <c r="H913" s="285">
        <f ca="1">VLOOKUP(E913,Zusammenführung!V$7:X$118,3,0)</f>
        <v>8</v>
      </c>
      <c r="I913" s="162">
        <f ca="1">VLOOKUP(F913,Zusammenführung!$Y$7:$AA$118,3,0)</f>
        <v>12</v>
      </c>
      <c r="J913" s="286">
        <f ca="1">VLOOKUP(G913,Zusammenführung!$AB$7:$AD$118,3,0)</f>
        <v>53</v>
      </c>
    </row>
    <row r="914" spans="1:10" x14ac:dyDescent="0.25">
      <c r="A914" s="6" t="s">
        <v>3032</v>
      </c>
      <c r="B914" s="5" t="s">
        <v>924</v>
      </c>
      <c r="C914" s="5" t="s">
        <v>989</v>
      </c>
      <c r="D914" s="7">
        <v>2400000</v>
      </c>
      <c r="E914" s="122">
        <f>VLOOKUP($D914,Zusammenführung!$S$7:$AD$118,4,0)</f>
        <v>3000000</v>
      </c>
      <c r="F914" s="123">
        <f>VLOOKUP($D914,Zusammenführung!$S$7:$AD$118,7,0)</f>
        <v>2000000</v>
      </c>
      <c r="G914" s="123">
        <f>VLOOKUP($D914,Zusammenführung!$S$7:$AD$118,10,0)</f>
        <v>2476190.4761904762</v>
      </c>
      <c r="H914" s="285">
        <f ca="1">VLOOKUP(E914,Zusammenführung!V$7:X$118,3,0)</f>
        <v>8</v>
      </c>
      <c r="I914" s="162">
        <f ca="1">VLOOKUP(F914,Zusammenführung!$Y$7:$AA$118,3,0)</f>
        <v>12</v>
      </c>
      <c r="J914" s="286">
        <f ca="1">VLOOKUP(G914,Zusammenführung!$AB$7:$AD$118,3,0)</f>
        <v>53</v>
      </c>
    </row>
    <row r="915" spans="1:10" x14ac:dyDescent="0.25">
      <c r="A915" s="6" t="s">
        <v>3033</v>
      </c>
      <c r="B915" s="5" t="s">
        <v>925</v>
      </c>
      <c r="C915" s="5" t="s">
        <v>989</v>
      </c>
      <c r="D915" s="7">
        <v>2000000</v>
      </c>
      <c r="E915" s="122">
        <f>VLOOKUP($D915,Zusammenführung!$S$7:$AD$118,4,0)</f>
        <v>1500000</v>
      </c>
      <c r="F915" s="123">
        <f>VLOOKUP($D915,Zusammenführung!$S$7:$AD$118,7,0)</f>
        <v>2000000</v>
      </c>
      <c r="G915" s="123">
        <f>VLOOKUP($D915,Zusammenführung!$S$7:$AD$118,10,0)</f>
        <v>1980952.3809523808</v>
      </c>
      <c r="H915" s="285">
        <f ca="1">VLOOKUP(E915,Zusammenführung!V$7:X$118,3,0)</f>
        <v>7</v>
      </c>
      <c r="I915" s="162">
        <f ca="1">VLOOKUP(F915,Zusammenführung!$Y$7:$AA$118,3,0)</f>
        <v>12</v>
      </c>
      <c r="J915" s="286">
        <f ca="1">VLOOKUP(G915,Zusammenführung!$AB$7:$AD$118,3,0)</f>
        <v>50</v>
      </c>
    </row>
    <row r="916" spans="1:10" x14ac:dyDescent="0.25">
      <c r="A916" s="6" t="s">
        <v>3034</v>
      </c>
      <c r="B916" s="5" t="s">
        <v>926</v>
      </c>
      <c r="C916" s="5" t="s">
        <v>989</v>
      </c>
      <c r="D916" s="7">
        <v>1800000</v>
      </c>
      <c r="E916" s="122">
        <f>VLOOKUP($D916,Zusammenführung!$S$7:$AD$118,4,0)</f>
        <v>1500000</v>
      </c>
      <c r="F916" s="123">
        <f>VLOOKUP($D916,Zusammenführung!$S$7:$AD$118,7,0)</f>
        <v>2000000</v>
      </c>
      <c r="G916" s="123">
        <f>VLOOKUP($D916,Zusammenführung!$S$7:$AD$118,10,0)</f>
        <v>1822222.222222222</v>
      </c>
      <c r="H916" s="285">
        <f ca="1">VLOOKUP(E916,Zusammenführung!V$7:X$118,3,0)</f>
        <v>7</v>
      </c>
      <c r="I916" s="162">
        <f ca="1">VLOOKUP(F916,Zusammenführung!$Y$7:$AA$118,3,0)</f>
        <v>12</v>
      </c>
      <c r="J916" s="286">
        <f ca="1">VLOOKUP(G916,Zusammenführung!$AB$7:$AD$118,3,0)</f>
        <v>49</v>
      </c>
    </row>
    <row r="917" spans="1:10" x14ac:dyDescent="0.25">
      <c r="A917" s="6" t="s">
        <v>3035</v>
      </c>
      <c r="B917" s="5" t="s">
        <v>929</v>
      </c>
      <c r="C917" s="5" t="s">
        <v>989</v>
      </c>
      <c r="D917" s="7">
        <v>1600000</v>
      </c>
      <c r="E917" s="122">
        <f>VLOOKUP($D917,Zusammenführung!$S$7:$AD$118,4,0)</f>
        <v>1500000</v>
      </c>
      <c r="F917" s="123">
        <f>VLOOKUP($D917,Zusammenführung!$S$7:$AD$118,7,0)</f>
        <v>1500000</v>
      </c>
      <c r="G917" s="123">
        <f>VLOOKUP($D917,Zusammenführung!$S$7:$AD$118,10,0)</f>
        <v>1666666.6666666665</v>
      </c>
      <c r="H917" s="285">
        <f ca="1">VLOOKUP(E917,Zusammenführung!V$7:X$118,3,0)</f>
        <v>7</v>
      </c>
      <c r="I917" s="162">
        <f ca="1">VLOOKUP(F917,Zusammenführung!$Y$7:$AA$118,3,0)</f>
        <v>11</v>
      </c>
      <c r="J917" s="286">
        <f ca="1">VLOOKUP(G917,Zusammenführung!$AB$7:$AD$118,3,0)</f>
        <v>48</v>
      </c>
    </row>
    <row r="918" spans="1:10" x14ac:dyDescent="0.25">
      <c r="A918" s="6" t="s">
        <v>3036</v>
      </c>
      <c r="B918" s="5" t="s">
        <v>927</v>
      </c>
      <c r="C918" s="5" t="s">
        <v>989</v>
      </c>
      <c r="D918" s="7">
        <v>1600000</v>
      </c>
      <c r="E918" s="122">
        <f>VLOOKUP($D918,Zusammenführung!$S$7:$AD$118,4,0)</f>
        <v>1500000</v>
      </c>
      <c r="F918" s="123">
        <f>VLOOKUP($D918,Zusammenführung!$S$7:$AD$118,7,0)</f>
        <v>1500000</v>
      </c>
      <c r="G918" s="123">
        <f>VLOOKUP($D918,Zusammenführung!$S$7:$AD$118,10,0)</f>
        <v>1666666.6666666665</v>
      </c>
      <c r="H918" s="285">
        <f ca="1">VLOOKUP(E918,Zusammenführung!V$7:X$118,3,0)</f>
        <v>7</v>
      </c>
      <c r="I918" s="162">
        <f ca="1">VLOOKUP(F918,Zusammenführung!$Y$7:$AA$118,3,0)</f>
        <v>11</v>
      </c>
      <c r="J918" s="286">
        <f ca="1">VLOOKUP(G918,Zusammenführung!$AB$7:$AD$118,3,0)</f>
        <v>48</v>
      </c>
    </row>
    <row r="919" spans="1:10" x14ac:dyDescent="0.25">
      <c r="A919" s="6" t="s">
        <v>3037</v>
      </c>
      <c r="B919" s="5" t="s">
        <v>928</v>
      </c>
      <c r="C919" s="5" t="s">
        <v>989</v>
      </c>
      <c r="D919" s="7">
        <v>1600000</v>
      </c>
      <c r="E919" s="122">
        <f>VLOOKUP($D919,Zusammenführung!$S$7:$AD$118,4,0)</f>
        <v>1500000</v>
      </c>
      <c r="F919" s="123">
        <f>VLOOKUP($D919,Zusammenführung!$S$7:$AD$118,7,0)</f>
        <v>1500000</v>
      </c>
      <c r="G919" s="123">
        <f>VLOOKUP($D919,Zusammenführung!$S$7:$AD$118,10,0)</f>
        <v>1666666.6666666665</v>
      </c>
      <c r="H919" s="285">
        <f ca="1">VLOOKUP(E919,Zusammenführung!V$7:X$118,3,0)</f>
        <v>7</v>
      </c>
      <c r="I919" s="162">
        <f ca="1">VLOOKUP(F919,Zusammenführung!$Y$7:$AA$118,3,0)</f>
        <v>11</v>
      </c>
      <c r="J919" s="286">
        <f ca="1">VLOOKUP(G919,Zusammenführung!$AB$7:$AD$118,3,0)</f>
        <v>48</v>
      </c>
    </row>
    <row r="920" spans="1:10" x14ac:dyDescent="0.25">
      <c r="A920" s="6" t="s">
        <v>3038</v>
      </c>
      <c r="B920" s="5" t="s">
        <v>930</v>
      </c>
      <c r="C920" s="5" t="s">
        <v>989</v>
      </c>
      <c r="D920" s="7">
        <v>1600000</v>
      </c>
      <c r="E920" s="122">
        <f>VLOOKUP($D920,Zusammenführung!$S$7:$AD$118,4,0)</f>
        <v>1500000</v>
      </c>
      <c r="F920" s="123">
        <f>VLOOKUP($D920,Zusammenführung!$S$7:$AD$118,7,0)</f>
        <v>1500000</v>
      </c>
      <c r="G920" s="123">
        <f>VLOOKUP($D920,Zusammenführung!$S$7:$AD$118,10,0)</f>
        <v>1666666.6666666665</v>
      </c>
      <c r="H920" s="285">
        <f ca="1">VLOOKUP(E920,Zusammenführung!V$7:X$118,3,0)</f>
        <v>7</v>
      </c>
      <c r="I920" s="162">
        <f ca="1">VLOOKUP(F920,Zusammenführung!$Y$7:$AA$118,3,0)</f>
        <v>11</v>
      </c>
      <c r="J920" s="286">
        <f ca="1">VLOOKUP(G920,Zusammenführung!$AB$7:$AD$118,3,0)</f>
        <v>48</v>
      </c>
    </row>
    <row r="921" spans="1:10" x14ac:dyDescent="0.25">
      <c r="A921" s="6" t="s">
        <v>3039</v>
      </c>
      <c r="B921" s="5" t="s">
        <v>931</v>
      </c>
      <c r="C921" s="5" t="s">
        <v>989</v>
      </c>
      <c r="D921" s="7">
        <v>1600000</v>
      </c>
      <c r="E921" s="122">
        <f>VLOOKUP($D921,Zusammenführung!$S$7:$AD$118,4,0)</f>
        <v>1500000</v>
      </c>
      <c r="F921" s="123">
        <f>VLOOKUP($D921,Zusammenführung!$S$7:$AD$118,7,0)</f>
        <v>1500000</v>
      </c>
      <c r="G921" s="123">
        <f>VLOOKUP($D921,Zusammenführung!$S$7:$AD$118,10,0)</f>
        <v>1666666.6666666665</v>
      </c>
      <c r="H921" s="285">
        <f ca="1">VLOOKUP(E921,Zusammenführung!V$7:X$118,3,0)</f>
        <v>7</v>
      </c>
      <c r="I921" s="162">
        <f ca="1">VLOOKUP(F921,Zusammenführung!$Y$7:$AA$118,3,0)</f>
        <v>11</v>
      </c>
      <c r="J921" s="286">
        <f ca="1">VLOOKUP(G921,Zusammenführung!$AB$7:$AD$118,3,0)</f>
        <v>48</v>
      </c>
    </row>
    <row r="922" spans="1:10" x14ac:dyDescent="0.25">
      <c r="A922" s="6" t="s">
        <v>3040</v>
      </c>
      <c r="B922" s="5" t="s">
        <v>932</v>
      </c>
      <c r="C922" s="5" t="s">
        <v>989</v>
      </c>
      <c r="D922" s="7">
        <v>1200000</v>
      </c>
      <c r="E922" s="122">
        <f>VLOOKUP($D922,Zusammenführung!$S$7:$AD$118,4,0)</f>
        <v>1500000</v>
      </c>
      <c r="F922" s="123">
        <f>VLOOKUP($D922,Zusammenführung!$S$7:$AD$118,7,0)</f>
        <v>1000000</v>
      </c>
      <c r="G922" s="123">
        <f>VLOOKUP($D922,Zusammenführung!$S$7:$AD$118,10,0)</f>
        <v>1219047.6190476189</v>
      </c>
      <c r="H922" s="285">
        <f ca="1">VLOOKUP(E922,Zusammenführung!V$7:X$118,3,0)</f>
        <v>7</v>
      </c>
      <c r="I922" s="162">
        <f ca="1">VLOOKUP(F922,Zusammenführung!$Y$7:$AA$118,3,0)</f>
        <v>10</v>
      </c>
      <c r="J922" s="286">
        <f ca="1">VLOOKUP(G922,Zusammenführung!$AB$7:$AD$118,3,0)</f>
        <v>45</v>
      </c>
    </row>
    <row r="923" spans="1:10" x14ac:dyDescent="0.25">
      <c r="A923" s="6" t="s">
        <v>3041</v>
      </c>
      <c r="B923" s="5" t="s">
        <v>933</v>
      </c>
      <c r="C923" s="5" t="s">
        <v>989</v>
      </c>
      <c r="D923" s="7">
        <v>1200000</v>
      </c>
      <c r="E923" s="122">
        <f>VLOOKUP($D923,Zusammenführung!$S$7:$AD$118,4,0)</f>
        <v>1500000</v>
      </c>
      <c r="F923" s="123">
        <f>VLOOKUP($D923,Zusammenführung!$S$7:$AD$118,7,0)</f>
        <v>1000000</v>
      </c>
      <c r="G923" s="123">
        <f>VLOOKUP($D923,Zusammenführung!$S$7:$AD$118,10,0)</f>
        <v>1219047.6190476189</v>
      </c>
      <c r="H923" s="285">
        <f ca="1">VLOOKUP(E923,Zusammenführung!V$7:X$118,3,0)</f>
        <v>7</v>
      </c>
      <c r="I923" s="162">
        <f ca="1">VLOOKUP(F923,Zusammenführung!$Y$7:$AA$118,3,0)</f>
        <v>10</v>
      </c>
      <c r="J923" s="286">
        <f ca="1">VLOOKUP(G923,Zusammenführung!$AB$7:$AD$118,3,0)</f>
        <v>45</v>
      </c>
    </row>
    <row r="924" spans="1:10" x14ac:dyDescent="0.25">
      <c r="A924" s="6" t="s">
        <v>3042</v>
      </c>
      <c r="B924" s="5" t="s">
        <v>935</v>
      </c>
      <c r="C924" s="5" t="s">
        <v>989</v>
      </c>
      <c r="D924" s="7">
        <v>1000000</v>
      </c>
      <c r="E924" s="122">
        <f>VLOOKUP($D924,Zusammenführung!$S$7:$AD$118,4,0)</f>
        <v>800000</v>
      </c>
      <c r="F924" s="123">
        <f>VLOOKUP($D924,Zusammenführung!$S$7:$AD$118,7,0)</f>
        <v>1000000</v>
      </c>
      <c r="G924" s="123">
        <f>VLOOKUP($D924,Zusammenführung!$S$7:$AD$118,10,0)</f>
        <v>936507.93650793657</v>
      </c>
      <c r="H924" s="285">
        <f ca="1">VLOOKUP(E924,Zusammenführung!V$7:X$118,3,0)</f>
        <v>6</v>
      </c>
      <c r="I924" s="162">
        <f ca="1">VLOOKUP(F924,Zusammenführung!$Y$7:$AA$118,3,0)</f>
        <v>10</v>
      </c>
      <c r="J924" s="286">
        <f ca="1">VLOOKUP(G924,Zusammenführung!$AB$7:$AD$118,3,0)</f>
        <v>43</v>
      </c>
    </row>
    <row r="925" spans="1:10" x14ac:dyDescent="0.25">
      <c r="A925" s="6" t="s">
        <v>3043</v>
      </c>
      <c r="B925" s="5" t="s">
        <v>934</v>
      </c>
      <c r="C925" s="5" t="s">
        <v>989</v>
      </c>
      <c r="D925" s="7">
        <v>1000000</v>
      </c>
      <c r="E925" s="122">
        <f>VLOOKUP($D925,Zusammenführung!$S$7:$AD$118,4,0)</f>
        <v>800000</v>
      </c>
      <c r="F925" s="123">
        <f>VLOOKUP($D925,Zusammenführung!$S$7:$AD$118,7,0)</f>
        <v>1000000</v>
      </c>
      <c r="G925" s="123">
        <f>VLOOKUP($D925,Zusammenführung!$S$7:$AD$118,10,0)</f>
        <v>936507.93650793657</v>
      </c>
      <c r="H925" s="285">
        <f ca="1">VLOOKUP(E925,Zusammenführung!V$7:X$118,3,0)</f>
        <v>6</v>
      </c>
      <c r="I925" s="162">
        <f ca="1">VLOOKUP(F925,Zusammenführung!$Y$7:$AA$118,3,0)</f>
        <v>10</v>
      </c>
      <c r="J925" s="286">
        <f ca="1">VLOOKUP(G925,Zusammenführung!$AB$7:$AD$118,3,0)</f>
        <v>43</v>
      </c>
    </row>
    <row r="926" spans="1:10" x14ac:dyDescent="0.25">
      <c r="A926" s="6" t="s">
        <v>3044</v>
      </c>
      <c r="B926" s="5" t="s">
        <v>937</v>
      </c>
      <c r="C926" s="5" t="s">
        <v>989</v>
      </c>
      <c r="D926" s="7">
        <v>950000</v>
      </c>
      <c r="E926" s="122">
        <f>VLOOKUP($D926,Zusammenführung!$S$7:$AD$118,4,0)</f>
        <v>800000</v>
      </c>
      <c r="F926" s="123">
        <f>VLOOKUP($D926,Zusammenführung!$S$7:$AD$118,7,0)</f>
        <v>1000000</v>
      </c>
      <c r="G926" s="123">
        <f>VLOOKUP($D926,Zusammenführung!$S$7:$AD$118,10,0)</f>
        <v>936507.93650793657</v>
      </c>
      <c r="H926" s="285">
        <f ca="1">VLOOKUP(E926,Zusammenführung!V$7:X$118,3,0)</f>
        <v>6</v>
      </c>
      <c r="I926" s="162">
        <f ca="1">VLOOKUP(F926,Zusammenführung!$Y$7:$AA$118,3,0)</f>
        <v>10</v>
      </c>
      <c r="J926" s="286">
        <f ca="1">VLOOKUP(G926,Zusammenführung!$AB$7:$AD$118,3,0)</f>
        <v>43</v>
      </c>
    </row>
    <row r="927" spans="1:10" x14ac:dyDescent="0.25">
      <c r="A927" s="6" t="s">
        <v>3045</v>
      </c>
      <c r="B927" s="5" t="s">
        <v>936</v>
      </c>
      <c r="C927" s="5" t="s">
        <v>989</v>
      </c>
      <c r="D927" s="7">
        <v>950000</v>
      </c>
      <c r="E927" s="122">
        <f>VLOOKUP($D927,Zusammenführung!$S$7:$AD$118,4,0)</f>
        <v>800000</v>
      </c>
      <c r="F927" s="123">
        <f>VLOOKUP($D927,Zusammenführung!$S$7:$AD$118,7,0)</f>
        <v>1000000</v>
      </c>
      <c r="G927" s="123">
        <f>VLOOKUP($D927,Zusammenführung!$S$7:$AD$118,10,0)</f>
        <v>936507.93650793657</v>
      </c>
      <c r="H927" s="285">
        <f ca="1">VLOOKUP(E927,Zusammenführung!V$7:X$118,3,0)</f>
        <v>6</v>
      </c>
      <c r="I927" s="162">
        <f ca="1">VLOOKUP(F927,Zusammenführung!$Y$7:$AA$118,3,0)</f>
        <v>10</v>
      </c>
      <c r="J927" s="286">
        <f ca="1">VLOOKUP(G927,Zusammenführung!$AB$7:$AD$118,3,0)</f>
        <v>43</v>
      </c>
    </row>
    <row r="928" spans="1:10" x14ac:dyDescent="0.25">
      <c r="A928" s="6" t="s">
        <v>3046</v>
      </c>
      <c r="B928" s="5" t="s">
        <v>938</v>
      </c>
      <c r="C928" s="5" t="s">
        <v>989</v>
      </c>
      <c r="D928" s="7">
        <v>900000</v>
      </c>
      <c r="E928" s="122">
        <f>VLOOKUP($D928,Zusammenführung!$S$7:$AD$118,4,0)</f>
        <v>800000</v>
      </c>
      <c r="F928" s="123">
        <f>VLOOKUP($D928,Zusammenführung!$S$7:$AD$118,7,0)</f>
        <v>800000</v>
      </c>
      <c r="G928" s="123">
        <f>VLOOKUP($D928,Zusammenführung!$S$7:$AD$118,10,0)</f>
        <v>936507.93650793657</v>
      </c>
      <c r="H928" s="285">
        <f ca="1">VLOOKUP(E928,Zusammenführung!V$7:X$118,3,0)</f>
        <v>6</v>
      </c>
      <c r="I928" s="162">
        <f ca="1">VLOOKUP(F928,Zusammenführung!$Y$7:$AA$118,3,0)</f>
        <v>9</v>
      </c>
      <c r="J928" s="286">
        <f ca="1">VLOOKUP(G928,Zusammenführung!$AB$7:$AD$118,3,0)</f>
        <v>43</v>
      </c>
    </row>
    <row r="929" spans="1:10" x14ac:dyDescent="0.25">
      <c r="A929" s="6" t="s">
        <v>3047</v>
      </c>
      <c r="B929" s="5" t="s">
        <v>939</v>
      </c>
      <c r="C929" s="5" t="s">
        <v>989</v>
      </c>
      <c r="D929" s="7">
        <v>900000</v>
      </c>
      <c r="E929" s="122">
        <f>VLOOKUP($D929,Zusammenführung!$S$7:$AD$118,4,0)</f>
        <v>800000</v>
      </c>
      <c r="F929" s="123">
        <f>VLOOKUP($D929,Zusammenführung!$S$7:$AD$118,7,0)</f>
        <v>800000</v>
      </c>
      <c r="G929" s="123">
        <f>VLOOKUP($D929,Zusammenführung!$S$7:$AD$118,10,0)</f>
        <v>936507.93650793657</v>
      </c>
      <c r="H929" s="285">
        <f ca="1">VLOOKUP(E929,Zusammenführung!V$7:X$118,3,0)</f>
        <v>6</v>
      </c>
      <c r="I929" s="162">
        <f ca="1">VLOOKUP(F929,Zusammenführung!$Y$7:$AA$118,3,0)</f>
        <v>9</v>
      </c>
      <c r="J929" s="286">
        <f ca="1">VLOOKUP(G929,Zusammenführung!$AB$7:$AD$118,3,0)</f>
        <v>43</v>
      </c>
    </row>
    <row r="930" spans="1:10" x14ac:dyDescent="0.25">
      <c r="A930" s="6" t="s">
        <v>3048</v>
      </c>
      <c r="B930" s="5" t="s">
        <v>942</v>
      </c>
      <c r="C930" s="5" t="s">
        <v>989</v>
      </c>
      <c r="D930" s="7">
        <v>800000</v>
      </c>
      <c r="E930" s="122">
        <f>VLOOKUP($D930,Zusammenführung!$S$7:$AD$118,4,0)</f>
        <v>800000</v>
      </c>
      <c r="F930" s="123">
        <f>VLOOKUP($D930,Zusammenführung!$S$7:$AD$118,7,0)</f>
        <v>800000</v>
      </c>
      <c r="G930" s="123">
        <f>VLOOKUP($D930,Zusammenführung!$S$7:$AD$118,10,0)</f>
        <v>800000</v>
      </c>
      <c r="H930" s="285">
        <f ca="1">VLOOKUP(E930,Zusammenführung!V$7:X$118,3,0)</f>
        <v>6</v>
      </c>
      <c r="I930" s="162">
        <f ca="1">VLOOKUP(F930,Zusammenführung!$Y$7:$AA$118,3,0)</f>
        <v>9</v>
      </c>
      <c r="J930" s="286">
        <f ca="1">VLOOKUP(G930,Zusammenführung!$AB$7:$AD$118,3,0)</f>
        <v>42</v>
      </c>
    </row>
    <row r="931" spans="1:10" x14ac:dyDescent="0.25">
      <c r="A931" s="6" t="s">
        <v>3049</v>
      </c>
      <c r="B931" s="5" t="s">
        <v>940</v>
      </c>
      <c r="C931" s="5" t="s">
        <v>989</v>
      </c>
      <c r="D931" s="7">
        <v>800000</v>
      </c>
      <c r="E931" s="122">
        <f>VLOOKUP($D931,Zusammenführung!$S$7:$AD$118,4,0)</f>
        <v>800000</v>
      </c>
      <c r="F931" s="123">
        <f>VLOOKUP($D931,Zusammenführung!$S$7:$AD$118,7,0)</f>
        <v>800000</v>
      </c>
      <c r="G931" s="123">
        <f>VLOOKUP($D931,Zusammenführung!$S$7:$AD$118,10,0)</f>
        <v>800000</v>
      </c>
      <c r="H931" s="285">
        <f ca="1">VLOOKUP(E931,Zusammenführung!V$7:X$118,3,0)</f>
        <v>6</v>
      </c>
      <c r="I931" s="162">
        <f ca="1">VLOOKUP(F931,Zusammenführung!$Y$7:$AA$118,3,0)</f>
        <v>9</v>
      </c>
      <c r="J931" s="286">
        <f ca="1">VLOOKUP(G931,Zusammenführung!$AB$7:$AD$118,3,0)</f>
        <v>42</v>
      </c>
    </row>
    <row r="932" spans="1:10" x14ac:dyDescent="0.25">
      <c r="A932" s="6" t="s">
        <v>3050</v>
      </c>
      <c r="B932" s="5" t="s">
        <v>941</v>
      </c>
      <c r="C932" s="5" t="s">
        <v>989</v>
      </c>
      <c r="D932" s="7">
        <v>800000</v>
      </c>
      <c r="E932" s="122">
        <f>VLOOKUP($D932,Zusammenführung!$S$7:$AD$118,4,0)</f>
        <v>800000</v>
      </c>
      <c r="F932" s="123">
        <f>VLOOKUP($D932,Zusammenführung!$S$7:$AD$118,7,0)</f>
        <v>800000</v>
      </c>
      <c r="G932" s="123">
        <f>VLOOKUP($D932,Zusammenführung!$S$7:$AD$118,10,0)</f>
        <v>800000</v>
      </c>
      <c r="H932" s="285">
        <f ca="1">VLOOKUP(E932,Zusammenführung!V$7:X$118,3,0)</f>
        <v>6</v>
      </c>
      <c r="I932" s="162">
        <f ca="1">VLOOKUP(F932,Zusammenführung!$Y$7:$AA$118,3,0)</f>
        <v>9</v>
      </c>
      <c r="J932" s="286">
        <f ca="1">VLOOKUP(G932,Zusammenführung!$AB$7:$AD$118,3,0)</f>
        <v>42</v>
      </c>
    </row>
    <row r="933" spans="1:10" x14ac:dyDescent="0.25">
      <c r="A933" s="6" t="s">
        <v>3051</v>
      </c>
      <c r="B933" s="5" t="s">
        <v>943</v>
      </c>
      <c r="C933" s="5" t="s">
        <v>989</v>
      </c>
      <c r="D933" s="7">
        <v>725000</v>
      </c>
      <c r="E933" s="122">
        <f>VLOOKUP($D933,Zusammenführung!$S$7:$AD$118,4,0)</f>
        <v>800000</v>
      </c>
      <c r="F933" s="123">
        <f>VLOOKUP($D933,Zusammenführung!$S$7:$AD$118,7,0)</f>
        <v>800000</v>
      </c>
      <c r="G933" s="123">
        <f>VLOOKUP($D933,Zusammenführung!$S$7:$AD$118,10,0)</f>
        <v>749295.77464788756</v>
      </c>
      <c r="H933" s="285">
        <f ca="1">VLOOKUP(E933,Zusammenführung!V$7:X$118,3,0)</f>
        <v>6</v>
      </c>
      <c r="I933" s="162">
        <f ca="1">VLOOKUP(F933,Zusammenführung!$Y$7:$AA$118,3,0)</f>
        <v>9</v>
      </c>
      <c r="J933" s="286">
        <f ca="1">VLOOKUP(G933,Zusammenführung!$AB$7:$AD$118,3,0)</f>
        <v>41</v>
      </c>
    </row>
    <row r="934" spans="1:10" x14ac:dyDescent="0.25">
      <c r="A934" s="6" t="s">
        <v>3052</v>
      </c>
      <c r="B934" s="5" t="s">
        <v>945</v>
      </c>
      <c r="C934" s="5" t="s">
        <v>989</v>
      </c>
      <c r="D934" s="7">
        <v>650000</v>
      </c>
      <c r="E934" s="122">
        <f>VLOOKUP($D934,Zusammenführung!$S$7:$AD$118,4,0)</f>
        <v>500000</v>
      </c>
      <c r="F934" s="123">
        <f>VLOOKUP($D934,Zusammenführung!$S$7:$AD$118,7,0)</f>
        <v>600000</v>
      </c>
      <c r="G934" s="123">
        <f>VLOOKUP($D934,Zusammenführung!$S$7:$AD$118,10,0)</f>
        <v>651509.05432595592</v>
      </c>
      <c r="H934" s="285">
        <f ca="1">VLOOKUP(E934,Zusammenführung!V$7:X$118,3,0)</f>
        <v>5</v>
      </c>
      <c r="I934" s="162">
        <f ca="1">VLOOKUP(F934,Zusammenführung!$Y$7:$AA$118,3,0)</f>
        <v>8</v>
      </c>
      <c r="J934" s="286">
        <f ca="1">VLOOKUP(G934,Zusammenführung!$AB$7:$AD$118,3,0)</f>
        <v>39</v>
      </c>
    </row>
    <row r="935" spans="1:10" x14ac:dyDescent="0.25">
      <c r="A935" s="6" t="s">
        <v>3053</v>
      </c>
      <c r="B935" s="5" t="s">
        <v>944</v>
      </c>
      <c r="C935" s="5" t="s">
        <v>989</v>
      </c>
      <c r="D935" s="7">
        <v>650000</v>
      </c>
      <c r="E935" s="122">
        <f>VLOOKUP($D935,Zusammenführung!$S$7:$AD$118,4,0)</f>
        <v>500000</v>
      </c>
      <c r="F935" s="123">
        <f>VLOOKUP($D935,Zusammenführung!$S$7:$AD$118,7,0)</f>
        <v>600000</v>
      </c>
      <c r="G935" s="123">
        <f>VLOOKUP($D935,Zusammenführung!$S$7:$AD$118,10,0)</f>
        <v>651509.05432595592</v>
      </c>
      <c r="H935" s="285">
        <f ca="1">VLOOKUP(E935,Zusammenführung!V$7:X$118,3,0)</f>
        <v>5</v>
      </c>
      <c r="I935" s="162">
        <f ca="1">VLOOKUP(F935,Zusammenführung!$Y$7:$AA$118,3,0)</f>
        <v>8</v>
      </c>
      <c r="J935" s="286">
        <f ca="1">VLOOKUP(G935,Zusammenführung!$AB$7:$AD$118,3,0)</f>
        <v>39</v>
      </c>
    </row>
    <row r="936" spans="1:10" x14ac:dyDescent="0.25">
      <c r="A936" s="6" t="s">
        <v>3054</v>
      </c>
      <c r="B936" s="5" t="s">
        <v>946</v>
      </c>
      <c r="C936" s="5" t="s">
        <v>989</v>
      </c>
      <c r="D936" s="7">
        <v>650000</v>
      </c>
      <c r="E936" s="122">
        <f>VLOOKUP($D936,Zusammenführung!$S$7:$AD$118,4,0)</f>
        <v>500000</v>
      </c>
      <c r="F936" s="123">
        <f>VLOOKUP($D936,Zusammenführung!$S$7:$AD$118,7,0)</f>
        <v>600000</v>
      </c>
      <c r="G936" s="123">
        <f>VLOOKUP($D936,Zusammenführung!$S$7:$AD$118,10,0)</f>
        <v>651509.05432595592</v>
      </c>
      <c r="H936" s="285">
        <f ca="1">VLOOKUP(E936,Zusammenführung!V$7:X$118,3,0)</f>
        <v>5</v>
      </c>
      <c r="I936" s="162">
        <f ca="1">VLOOKUP(F936,Zusammenführung!$Y$7:$AA$118,3,0)</f>
        <v>8</v>
      </c>
      <c r="J936" s="286">
        <f ca="1">VLOOKUP(G936,Zusammenführung!$AB$7:$AD$118,3,0)</f>
        <v>39</v>
      </c>
    </row>
    <row r="937" spans="1:10" x14ac:dyDescent="0.25">
      <c r="A937" s="6" t="s">
        <v>3055</v>
      </c>
      <c r="B937" s="5" t="s">
        <v>947</v>
      </c>
      <c r="C937" s="5" t="s">
        <v>989</v>
      </c>
      <c r="D937" s="7">
        <v>650000</v>
      </c>
      <c r="E937" s="122">
        <f>VLOOKUP($D937,Zusammenführung!$S$7:$AD$118,4,0)</f>
        <v>500000</v>
      </c>
      <c r="F937" s="123">
        <f>VLOOKUP($D937,Zusammenführung!$S$7:$AD$118,7,0)</f>
        <v>600000</v>
      </c>
      <c r="G937" s="123">
        <f>VLOOKUP($D937,Zusammenführung!$S$7:$AD$118,10,0)</f>
        <v>651509.05432595592</v>
      </c>
      <c r="H937" s="285">
        <f ca="1">VLOOKUP(E937,Zusammenführung!V$7:X$118,3,0)</f>
        <v>5</v>
      </c>
      <c r="I937" s="162">
        <f ca="1">VLOOKUP(F937,Zusammenführung!$Y$7:$AA$118,3,0)</f>
        <v>8</v>
      </c>
      <c r="J937" s="286">
        <f ca="1">VLOOKUP(G937,Zusammenführung!$AB$7:$AD$118,3,0)</f>
        <v>39</v>
      </c>
    </row>
    <row r="938" spans="1:10" x14ac:dyDescent="0.25">
      <c r="A938" s="6" t="s">
        <v>3056</v>
      </c>
      <c r="B938" s="5" t="s">
        <v>950</v>
      </c>
      <c r="C938" s="5" t="s">
        <v>989</v>
      </c>
      <c r="D938" s="7">
        <v>600000</v>
      </c>
      <c r="E938" s="122">
        <f>VLOOKUP($D938,Zusammenführung!$S$7:$AD$118,4,0)</f>
        <v>500000</v>
      </c>
      <c r="F938" s="123">
        <f>VLOOKUP($D938,Zusammenführung!$S$7:$AD$118,7,0)</f>
        <v>600000</v>
      </c>
      <c r="G938" s="123">
        <f>VLOOKUP($D938,Zusammenführung!$S$7:$AD$118,10,0)</f>
        <v>604426.55935613695</v>
      </c>
      <c r="H938" s="285">
        <f ca="1">VLOOKUP(E938,Zusammenführung!V$7:X$118,3,0)</f>
        <v>5</v>
      </c>
      <c r="I938" s="162">
        <f ca="1">VLOOKUP(F938,Zusammenführung!$Y$7:$AA$118,3,0)</f>
        <v>8</v>
      </c>
      <c r="J938" s="286">
        <f ca="1">VLOOKUP(G938,Zusammenführung!$AB$7:$AD$118,3,0)</f>
        <v>38</v>
      </c>
    </row>
    <row r="939" spans="1:10" x14ac:dyDescent="0.25">
      <c r="A939" s="6" t="s">
        <v>3057</v>
      </c>
      <c r="B939" s="5" t="s">
        <v>949</v>
      </c>
      <c r="C939" s="5" t="s">
        <v>989</v>
      </c>
      <c r="D939" s="7">
        <v>600000</v>
      </c>
      <c r="E939" s="122">
        <f>VLOOKUP($D939,Zusammenführung!$S$7:$AD$118,4,0)</f>
        <v>500000</v>
      </c>
      <c r="F939" s="123">
        <f>VLOOKUP($D939,Zusammenführung!$S$7:$AD$118,7,0)</f>
        <v>600000</v>
      </c>
      <c r="G939" s="123">
        <f>VLOOKUP($D939,Zusammenführung!$S$7:$AD$118,10,0)</f>
        <v>604426.55935613695</v>
      </c>
      <c r="H939" s="285">
        <f ca="1">VLOOKUP(E939,Zusammenführung!V$7:X$118,3,0)</f>
        <v>5</v>
      </c>
      <c r="I939" s="162">
        <f ca="1">VLOOKUP(F939,Zusammenführung!$Y$7:$AA$118,3,0)</f>
        <v>8</v>
      </c>
      <c r="J939" s="286">
        <f ca="1">VLOOKUP(G939,Zusammenführung!$AB$7:$AD$118,3,0)</f>
        <v>38</v>
      </c>
    </row>
    <row r="940" spans="1:10" x14ac:dyDescent="0.25">
      <c r="A940" s="6" t="s">
        <v>3058</v>
      </c>
      <c r="B940" s="5" t="s">
        <v>948</v>
      </c>
      <c r="C940" s="5" t="s">
        <v>989</v>
      </c>
      <c r="D940" s="7">
        <v>600000</v>
      </c>
      <c r="E940" s="122">
        <f>VLOOKUP($D940,Zusammenführung!$S$7:$AD$118,4,0)</f>
        <v>500000</v>
      </c>
      <c r="F940" s="123">
        <f>VLOOKUP($D940,Zusammenführung!$S$7:$AD$118,7,0)</f>
        <v>600000</v>
      </c>
      <c r="G940" s="123">
        <f>VLOOKUP($D940,Zusammenführung!$S$7:$AD$118,10,0)</f>
        <v>604426.55935613695</v>
      </c>
      <c r="H940" s="285">
        <f ca="1">VLOOKUP(E940,Zusammenführung!V$7:X$118,3,0)</f>
        <v>5</v>
      </c>
      <c r="I940" s="162">
        <f ca="1">VLOOKUP(F940,Zusammenführung!$Y$7:$AA$118,3,0)</f>
        <v>8</v>
      </c>
      <c r="J940" s="286">
        <f ca="1">VLOOKUP(G940,Zusammenführung!$AB$7:$AD$118,3,0)</f>
        <v>38</v>
      </c>
    </row>
    <row r="941" spans="1:10" x14ac:dyDescent="0.25">
      <c r="A941" s="6" t="s">
        <v>3059</v>
      </c>
      <c r="B941" s="5" t="s">
        <v>952</v>
      </c>
      <c r="C941" s="5" t="s">
        <v>989</v>
      </c>
      <c r="D941" s="7">
        <v>550000</v>
      </c>
      <c r="E941" s="122">
        <f>VLOOKUP($D941,Zusammenführung!$S$7:$AD$118,4,0)</f>
        <v>500000</v>
      </c>
      <c r="F941" s="123">
        <f>VLOOKUP($D941,Zusammenführung!$S$7:$AD$118,7,0)</f>
        <v>600000</v>
      </c>
      <c r="G941" s="123">
        <f>VLOOKUP($D941,Zusammenführung!$S$7:$AD$118,10,0)</f>
        <v>558551.30784708261</v>
      </c>
      <c r="H941" s="285">
        <f ca="1">VLOOKUP(E941,Zusammenführung!V$7:X$118,3,0)</f>
        <v>5</v>
      </c>
      <c r="I941" s="162">
        <f ca="1">VLOOKUP(F941,Zusammenführung!$Y$7:$AA$118,3,0)</f>
        <v>8</v>
      </c>
      <c r="J941" s="286">
        <f ca="1">VLOOKUP(G941,Zusammenführung!$AB$7:$AD$118,3,0)</f>
        <v>37</v>
      </c>
    </row>
    <row r="942" spans="1:10" x14ac:dyDescent="0.25">
      <c r="A942" s="6" t="s">
        <v>3060</v>
      </c>
      <c r="B942" s="5" t="s">
        <v>951</v>
      </c>
      <c r="C942" s="5" t="s">
        <v>989</v>
      </c>
      <c r="D942" s="7">
        <v>550000</v>
      </c>
      <c r="E942" s="122">
        <f>VLOOKUP($D942,Zusammenführung!$S$7:$AD$118,4,0)</f>
        <v>500000</v>
      </c>
      <c r="F942" s="123">
        <f>VLOOKUP($D942,Zusammenführung!$S$7:$AD$118,7,0)</f>
        <v>600000</v>
      </c>
      <c r="G942" s="123">
        <f>VLOOKUP($D942,Zusammenführung!$S$7:$AD$118,10,0)</f>
        <v>558551.30784708261</v>
      </c>
      <c r="H942" s="285">
        <f ca="1">VLOOKUP(E942,Zusammenführung!V$7:X$118,3,0)</f>
        <v>5</v>
      </c>
      <c r="I942" s="162">
        <f ca="1">VLOOKUP(F942,Zusammenführung!$Y$7:$AA$118,3,0)</f>
        <v>8</v>
      </c>
      <c r="J942" s="286">
        <f ca="1">VLOOKUP(G942,Zusammenführung!$AB$7:$AD$118,3,0)</f>
        <v>37</v>
      </c>
    </row>
    <row r="943" spans="1:10" x14ac:dyDescent="0.25">
      <c r="A943" s="6" t="s">
        <v>3061</v>
      </c>
      <c r="B943" s="5" t="s">
        <v>953</v>
      </c>
      <c r="C943" s="5" t="s">
        <v>989</v>
      </c>
      <c r="D943" s="7">
        <v>525000</v>
      </c>
      <c r="E943" s="122">
        <f>VLOOKUP($D943,Zusammenführung!$S$7:$AD$118,4,0)</f>
        <v>500000</v>
      </c>
      <c r="F943" s="123">
        <f>VLOOKUP($D943,Zusammenführung!$S$7:$AD$118,7,0)</f>
        <v>600000</v>
      </c>
      <c r="G943" s="123">
        <f>VLOOKUP($D943,Zusammenführung!$S$7:$AD$118,10,0)</f>
        <v>513883.29979879287</v>
      </c>
      <c r="H943" s="285">
        <f ca="1">VLOOKUP(E943,Zusammenführung!V$7:X$118,3,0)</f>
        <v>5</v>
      </c>
      <c r="I943" s="162">
        <f ca="1">VLOOKUP(F943,Zusammenführung!$Y$7:$AA$118,3,0)</f>
        <v>8</v>
      </c>
      <c r="J943" s="286">
        <f ca="1">VLOOKUP(G943,Zusammenführung!$AB$7:$AD$118,3,0)</f>
        <v>36</v>
      </c>
    </row>
    <row r="944" spans="1:10" x14ac:dyDescent="0.25">
      <c r="A944" s="6" t="s">
        <v>3062</v>
      </c>
      <c r="B944" s="5" t="s">
        <v>955</v>
      </c>
      <c r="C944" s="5" t="s">
        <v>989</v>
      </c>
      <c r="D944" s="7">
        <v>500000</v>
      </c>
      <c r="E944" s="122">
        <f>VLOOKUP($D944,Zusammenführung!$S$7:$AD$118,4,0)</f>
        <v>500000</v>
      </c>
      <c r="F944" s="123">
        <f>VLOOKUP($D944,Zusammenführung!$S$7:$AD$118,7,0)</f>
        <v>400000</v>
      </c>
      <c r="G944" s="123">
        <f>VLOOKUP($D944,Zusammenführung!$S$7:$AD$118,10,0)</f>
        <v>513883.29979879287</v>
      </c>
      <c r="H944" s="285">
        <f ca="1">VLOOKUP(E944,Zusammenführung!V$7:X$118,3,0)</f>
        <v>5</v>
      </c>
      <c r="I944" s="162">
        <f ca="1">VLOOKUP(F944,Zusammenführung!$Y$7:$AA$118,3,0)</f>
        <v>7</v>
      </c>
      <c r="J944" s="286">
        <f ca="1">VLOOKUP(G944,Zusammenführung!$AB$7:$AD$118,3,0)</f>
        <v>36</v>
      </c>
    </row>
    <row r="945" spans="1:10" x14ac:dyDescent="0.25">
      <c r="A945" s="6" t="s">
        <v>3063</v>
      </c>
      <c r="B945" s="5" t="s">
        <v>954</v>
      </c>
      <c r="C945" s="5" t="s">
        <v>989</v>
      </c>
      <c r="D945" s="7">
        <v>500000</v>
      </c>
      <c r="E945" s="122">
        <f>VLOOKUP($D945,Zusammenführung!$S$7:$AD$118,4,0)</f>
        <v>500000</v>
      </c>
      <c r="F945" s="123">
        <f>VLOOKUP($D945,Zusammenführung!$S$7:$AD$118,7,0)</f>
        <v>400000</v>
      </c>
      <c r="G945" s="123">
        <f>VLOOKUP($D945,Zusammenführung!$S$7:$AD$118,10,0)</f>
        <v>513883.29979879287</v>
      </c>
      <c r="H945" s="285">
        <f ca="1">VLOOKUP(E945,Zusammenführung!V$7:X$118,3,0)</f>
        <v>5</v>
      </c>
      <c r="I945" s="162">
        <f ca="1">VLOOKUP(F945,Zusammenführung!$Y$7:$AA$118,3,0)</f>
        <v>7</v>
      </c>
      <c r="J945" s="286">
        <f ca="1">VLOOKUP(G945,Zusammenführung!$AB$7:$AD$118,3,0)</f>
        <v>36</v>
      </c>
    </row>
    <row r="946" spans="1:10" x14ac:dyDescent="0.25">
      <c r="A946" s="6" t="s">
        <v>3064</v>
      </c>
      <c r="B946" s="5" t="s">
        <v>956</v>
      </c>
      <c r="C946" s="5" t="s">
        <v>989</v>
      </c>
      <c r="D946" s="7">
        <v>500000</v>
      </c>
      <c r="E946" s="122">
        <f>VLOOKUP($D946,Zusammenführung!$S$7:$AD$118,4,0)</f>
        <v>500000</v>
      </c>
      <c r="F946" s="123">
        <f>VLOOKUP($D946,Zusammenführung!$S$7:$AD$118,7,0)</f>
        <v>400000</v>
      </c>
      <c r="G946" s="123">
        <f>VLOOKUP($D946,Zusammenführung!$S$7:$AD$118,10,0)</f>
        <v>513883.29979879287</v>
      </c>
      <c r="H946" s="285">
        <f ca="1">VLOOKUP(E946,Zusammenführung!V$7:X$118,3,0)</f>
        <v>5</v>
      </c>
      <c r="I946" s="162">
        <f ca="1">VLOOKUP(F946,Zusammenführung!$Y$7:$AA$118,3,0)</f>
        <v>7</v>
      </c>
      <c r="J946" s="286">
        <f ca="1">VLOOKUP(G946,Zusammenführung!$AB$7:$AD$118,3,0)</f>
        <v>36</v>
      </c>
    </row>
    <row r="947" spans="1:10" x14ac:dyDescent="0.25">
      <c r="A947" s="6" t="s">
        <v>3065</v>
      </c>
      <c r="B947" s="5" t="s">
        <v>957</v>
      </c>
      <c r="C947" s="5" t="s">
        <v>989</v>
      </c>
      <c r="D947" s="7">
        <v>475000</v>
      </c>
      <c r="E947" s="122">
        <f>VLOOKUP($D947,Zusammenführung!$S$7:$AD$118,4,0)</f>
        <v>500000</v>
      </c>
      <c r="F947" s="123">
        <f>VLOOKUP($D947,Zusammenführung!$S$7:$AD$118,7,0)</f>
        <v>400000</v>
      </c>
      <c r="G947" s="123">
        <f>VLOOKUP($D947,Zusammenführung!$S$7:$AD$118,10,0)</f>
        <v>470422.53521126771</v>
      </c>
      <c r="H947" s="285">
        <f ca="1">VLOOKUP(E947,Zusammenführung!V$7:X$118,3,0)</f>
        <v>5</v>
      </c>
      <c r="I947" s="162">
        <f ca="1">VLOOKUP(F947,Zusammenführung!$Y$7:$AA$118,3,0)</f>
        <v>7</v>
      </c>
      <c r="J947" s="286">
        <f ca="1">VLOOKUP(G947,Zusammenführung!$AB$7:$AD$118,3,0)</f>
        <v>35</v>
      </c>
    </row>
    <row r="948" spans="1:10" x14ac:dyDescent="0.25">
      <c r="A948" s="6" t="s">
        <v>3066</v>
      </c>
      <c r="B948" s="5" t="s">
        <v>959</v>
      </c>
      <c r="C948" s="5" t="s">
        <v>989</v>
      </c>
      <c r="D948" s="7">
        <v>475000</v>
      </c>
      <c r="E948" s="122">
        <f>VLOOKUP($D948,Zusammenführung!$S$7:$AD$118,4,0)</f>
        <v>500000</v>
      </c>
      <c r="F948" s="123">
        <f>VLOOKUP($D948,Zusammenführung!$S$7:$AD$118,7,0)</f>
        <v>400000</v>
      </c>
      <c r="G948" s="123">
        <f>VLOOKUP($D948,Zusammenführung!$S$7:$AD$118,10,0)</f>
        <v>470422.53521126771</v>
      </c>
      <c r="H948" s="285">
        <f ca="1">VLOOKUP(E948,Zusammenführung!V$7:X$118,3,0)</f>
        <v>5</v>
      </c>
      <c r="I948" s="162">
        <f ca="1">VLOOKUP(F948,Zusammenführung!$Y$7:$AA$118,3,0)</f>
        <v>7</v>
      </c>
      <c r="J948" s="286">
        <f ca="1">VLOOKUP(G948,Zusammenführung!$AB$7:$AD$118,3,0)</f>
        <v>35</v>
      </c>
    </row>
    <row r="949" spans="1:10" x14ac:dyDescent="0.25">
      <c r="A949" s="6" t="s">
        <v>3067</v>
      </c>
      <c r="B949" s="5" t="s">
        <v>960</v>
      </c>
      <c r="C949" s="5" t="s">
        <v>989</v>
      </c>
      <c r="D949" s="7">
        <v>475000</v>
      </c>
      <c r="E949" s="122">
        <f>VLOOKUP($D949,Zusammenführung!$S$7:$AD$118,4,0)</f>
        <v>500000</v>
      </c>
      <c r="F949" s="123">
        <f>VLOOKUP($D949,Zusammenführung!$S$7:$AD$118,7,0)</f>
        <v>400000</v>
      </c>
      <c r="G949" s="123">
        <f>VLOOKUP($D949,Zusammenführung!$S$7:$AD$118,10,0)</f>
        <v>470422.53521126771</v>
      </c>
      <c r="H949" s="285">
        <f ca="1">VLOOKUP(E949,Zusammenführung!V$7:X$118,3,0)</f>
        <v>5</v>
      </c>
      <c r="I949" s="162">
        <f ca="1">VLOOKUP(F949,Zusammenführung!$Y$7:$AA$118,3,0)</f>
        <v>7</v>
      </c>
      <c r="J949" s="286">
        <f ca="1">VLOOKUP(G949,Zusammenführung!$AB$7:$AD$118,3,0)</f>
        <v>35</v>
      </c>
    </row>
    <row r="950" spans="1:10" x14ac:dyDescent="0.25">
      <c r="A950" s="6" t="s">
        <v>3068</v>
      </c>
      <c r="B950" s="5" t="s">
        <v>958</v>
      </c>
      <c r="C950" s="5" t="s">
        <v>989</v>
      </c>
      <c r="D950" s="7">
        <v>475000</v>
      </c>
      <c r="E950" s="122">
        <f>VLOOKUP($D950,Zusammenführung!$S$7:$AD$118,4,0)</f>
        <v>500000</v>
      </c>
      <c r="F950" s="123">
        <f>VLOOKUP($D950,Zusammenführung!$S$7:$AD$118,7,0)</f>
        <v>400000</v>
      </c>
      <c r="G950" s="123">
        <f>VLOOKUP($D950,Zusammenführung!$S$7:$AD$118,10,0)</f>
        <v>470422.53521126771</v>
      </c>
      <c r="H950" s="285">
        <f ca="1">VLOOKUP(E950,Zusammenführung!V$7:X$118,3,0)</f>
        <v>5</v>
      </c>
      <c r="I950" s="162">
        <f ca="1">VLOOKUP(F950,Zusammenführung!$Y$7:$AA$118,3,0)</f>
        <v>7</v>
      </c>
      <c r="J950" s="286">
        <f ca="1">VLOOKUP(G950,Zusammenführung!$AB$7:$AD$118,3,0)</f>
        <v>35</v>
      </c>
    </row>
    <row r="951" spans="1:10" x14ac:dyDescent="0.25">
      <c r="A951" s="6" t="s">
        <v>3069</v>
      </c>
      <c r="B951" s="5" t="s">
        <v>961</v>
      </c>
      <c r="C951" s="5" t="s">
        <v>989</v>
      </c>
      <c r="D951" s="7">
        <v>450000</v>
      </c>
      <c r="E951" s="122">
        <f>VLOOKUP($D951,Zusammenführung!$S$7:$AD$118,4,0)</f>
        <v>500000</v>
      </c>
      <c r="F951" s="123">
        <f>VLOOKUP($D951,Zusammenführung!$S$7:$AD$118,7,0)</f>
        <v>400000</v>
      </c>
      <c r="G951" s="123">
        <f>VLOOKUP($D951,Zusammenführung!$S$7:$AD$118,10,0)</f>
        <v>470422.53521126771</v>
      </c>
      <c r="H951" s="285">
        <f ca="1">VLOOKUP(E951,Zusammenführung!V$7:X$118,3,0)</f>
        <v>5</v>
      </c>
      <c r="I951" s="162">
        <f ca="1">VLOOKUP(F951,Zusammenführung!$Y$7:$AA$118,3,0)</f>
        <v>7</v>
      </c>
      <c r="J951" s="286">
        <f ca="1">VLOOKUP(G951,Zusammenführung!$AB$7:$AD$118,3,0)</f>
        <v>35</v>
      </c>
    </row>
    <row r="952" spans="1:10" x14ac:dyDescent="0.25">
      <c r="A952" s="6" t="s">
        <v>3070</v>
      </c>
      <c r="B952" s="5" t="s">
        <v>964</v>
      </c>
      <c r="C952" s="5" t="s">
        <v>989</v>
      </c>
      <c r="D952" s="7">
        <v>400000</v>
      </c>
      <c r="E952" s="122">
        <f>VLOOKUP($D952,Zusammenführung!$S$7:$AD$118,4,0)</f>
        <v>500000</v>
      </c>
      <c r="F952" s="123">
        <f>VLOOKUP($D952,Zusammenführung!$S$7:$AD$118,7,0)</f>
        <v>400000</v>
      </c>
      <c r="G952" s="123">
        <f>VLOOKUP($D952,Zusammenführung!$S$7:$AD$118,10,0)</f>
        <v>387122.73641851114</v>
      </c>
      <c r="H952" s="285">
        <f ca="1">VLOOKUP(E952,Zusammenführung!V$7:X$118,3,0)</f>
        <v>5</v>
      </c>
      <c r="I952" s="162">
        <f ca="1">VLOOKUP(F952,Zusammenführung!$Y$7:$AA$118,3,0)</f>
        <v>7</v>
      </c>
      <c r="J952" s="286">
        <f ca="1">VLOOKUP(G952,Zusammenführung!$AB$7:$AD$118,3,0)</f>
        <v>33</v>
      </c>
    </row>
    <row r="953" spans="1:10" x14ac:dyDescent="0.25">
      <c r="A953" s="6" t="s">
        <v>3071</v>
      </c>
      <c r="B953" s="5" t="s">
        <v>963</v>
      </c>
      <c r="C953" s="5" t="s">
        <v>989</v>
      </c>
      <c r="D953" s="7">
        <v>400000</v>
      </c>
      <c r="E953" s="122">
        <f>VLOOKUP($D953,Zusammenführung!$S$7:$AD$118,4,0)</f>
        <v>500000</v>
      </c>
      <c r="F953" s="123">
        <f>VLOOKUP($D953,Zusammenführung!$S$7:$AD$118,7,0)</f>
        <v>400000</v>
      </c>
      <c r="G953" s="123">
        <f>VLOOKUP($D953,Zusammenführung!$S$7:$AD$118,10,0)</f>
        <v>387122.73641851114</v>
      </c>
      <c r="H953" s="285">
        <f ca="1">VLOOKUP(E953,Zusammenführung!V$7:X$118,3,0)</f>
        <v>5</v>
      </c>
      <c r="I953" s="162">
        <f ca="1">VLOOKUP(F953,Zusammenführung!$Y$7:$AA$118,3,0)</f>
        <v>7</v>
      </c>
      <c r="J953" s="286">
        <f ca="1">VLOOKUP(G953,Zusammenführung!$AB$7:$AD$118,3,0)</f>
        <v>33</v>
      </c>
    </row>
    <row r="954" spans="1:10" x14ac:dyDescent="0.25">
      <c r="A954" s="6" t="s">
        <v>3072</v>
      </c>
      <c r="B954" s="5" t="s">
        <v>965</v>
      </c>
      <c r="C954" s="5" t="s">
        <v>989</v>
      </c>
      <c r="D954" s="7">
        <v>400000</v>
      </c>
      <c r="E954" s="122">
        <f>VLOOKUP($D954,Zusammenführung!$S$7:$AD$118,4,0)</f>
        <v>500000</v>
      </c>
      <c r="F954" s="123">
        <f>VLOOKUP($D954,Zusammenführung!$S$7:$AD$118,7,0)</f>
        <v>400000</v>
      </c>
      <c r="G954" s="123">
        <f>VLOOKUP($D954,Zusammenführung!$S$7:$AD$118,10,0)</f>
        <v>387122.73641851114</v>
      </c>
      <c r="H954" s="285">
        <f ca="1">VLOOKUP(E954,Zusammenführung!V$7:X$118,3,0)</f>
        <v>5</v>
      </c>
      <c r="I954" s="162">
        <f ca="1">VLOOKUP(F954,Zusammenführung!$Y$7:$AA$118,3,0)</f>
        <v>7</v>
      </c>
      <c r="J954" s="286">
        <f ca="1">VLOOKUP(G954,Zusammenführung!$AB$7:$AD$118,3,0)</f>
        <v>33</v>
      </c>
    </row>
    <row r="955" spans="1:10" x14ac:dyDescent="0.25">
      <c r="A955" s="6" t="s">
        <v>3073</v>
      </c>
      <c r="B955" s="5" t="s">
        <v>967</v>
      </c>
      <c r="C955" s="5" t="s">
        <v>989</v>
      </c>
      <c r="D955" s="7">
        <v>400000</v>
      </c>
      <c r="E955" s="122">
        <f>VLOOKUP($D955,Zusammenführung!$S$7:$AD$118,4,0)</f>
        <v>500000</v>
      </c>
      <c r="F955" s="123">
        <f>VLOOKUP($D955,Zusammenführung!$S$7:$AD$118,7,0)</f>
        <v>400000</v>
      </c>
      <c r="G955" s="123">
        <f>VLOOKUP($D955,Zusammenführung!$S$7:$AD$118,10,0)</f>
        <v>387122.73641851114</v>
      </c>
      <c r="H955" s="285">
        <f ca="1">VLOOKUP(E955,Zusammenführung!V$7:X$118,3,0)</f>
        <v>5</v>
      </c>
      <c r="I955" s="162">
        <f ca="1">VLOOKUP(F955,Zusammenführung!$Y$7:$AA$118,3,0)</f>
        <v>7</v>
      </c>
      <c r="J955" s="286">
        <f ca="1">VLOOKUP(G955,Zusammenführung!$AB$7:$AD$118,3,0)</f>
        <v>33</v>
      </c>
    </row>
    <row r="956" spans="1:10" x14ac:dyDescent="0.25">
      <c r="A956" s="6" t="s">
        <v>3074</v>
      </c>
      <c r="B956" s="5" t="s">
        <v>962</v>
      </c>
      <c r="C956" s="5" t="s">
        <v>989</v>
      </c>
      <c r="D956" s="7">
        <v>400000</v>
      </c>
      <c r="E956" s="122">
        <f>VLOOKUP($D956,Zusammenführung!$S$7:$AD$118,4,0)</f>
        <v>500000</v>
      </c>
      <c r="F956" s="123">
        <f>VLOOKUP($D956,Zusammenführung!$S$7:$AD$118,7,0)</f>
        <v>400000</v>
      </c>
      <c r="G956" s="123">
        <f>VLOOKUP($D956,Zusammenführung!$S$7:$AD$118,10,0)</f>
        <v>387122.73641851114</v>
      </c>
      <c r="H956" s="285">
        <f ca="1">VLOOKUP(E956,Zusammenführung!V$7:X$118,3,0)</f>
        <v>5</v>
      </c>
      <c r="I956" s="162">
        <f ca="1">VLOOKUP(F956,Zusammenführung!$Y$7:$AA$118,3,0)</f>
        <v>7</v>
      </c>
      <c r="J956" s="286">
        <f ca="1">VLOOKUP(G956,Zusammenführung!$AB$7:$AD$118,3,0)</f>
        <v>33</v>
      </c>
    </row>
    <row r="957" spans="1:10" x14ac:dyDescent="0.25">
      <c r="A957" s="6" t="s">
        <v>3075</v>
      </c>
      <c r="B957" s="5" t="s">
        <v>966</v>
      </c>
      <c r="C957" s="5" t="s">
        <v>989</v>
      </c>
      <c r="D957" s="7">
        <v>400000</v>
      </c>
      <c r="E957" s="122">
        <f>VLOOKUP($D957,Zusammenführung!$S$7:$AD$118,4,0)</f>
        <v>500000</v>
      </c>
      <c r="F957" s="123">
        <f>VLOOKUP($D957,Zusammenführung!$S$7:$AD$118,7,0)</f>
        <v>400000</v>
      </c>
      <c r="G957" s="123">
        <f>VLOOKUP($D957,Zusammenführung!$S$7:$AD$118,10,0)</f>
        <v>387122.73641851114</v>
      </c>
      <c r="H957" s="285">
        <f ca="1">VLOOKUP(E957,Zusammenführung!V$7:X$118,3,0)</f>
        <v>5</v>
      </c>
      <c r="I957" s="162">
        <f ca="1">VLOOKUP(F957,Zusammenführung!$Y$7:$AA$118,3,0)</f>
        <v>7</v>
      </c>
      <c r="J957" s="286">
        <f ca="1">VLOOKUP(G957,Zusammenführung!$AB$7:$AD$118,3,0)</f>
        <v>33</v>
      </c>
    </row>
    <row r="958" spans="1:10" x14ac:dyDescent="0.25">
      <c r="A958" s="6" t="s">
        <v>3076</v>
      </c>
      <c r="B958" s="5" t="s">
        <v>968</v>
      </c>
      <c r="C958" s="5" t="s">
        <v>989</v>
      </c>
      <c r="D958" s="7">
        <v>350000</v>
      </c>
      <c r="E958" s="122">
        <f>VLOOKUP($D958,Zusammenführung!$S$7:$AD$118,4,0)</f>
        <v>200000</v>
      </c>
      <c r="F958" s="123">
        <f>VLOOKUP($D958,Zusammenführung!$S$7:$AD$118,7,0)</f>
        <v>300000</v>
      </c>
      <c r="G958" s="123">
        <f>VLOOKUP($D958,Zusammenführung!$S$7:$AD$118,10,0)</f>
        <v>347283.70221327973</v>
      </c>
      <c r="H958" s="285">
        <f ca="1">VLOOKUP(E958,Zusammenführung!V$7:X$118,3,0)</f>
        <v>4</v>
      </c>
      <c r="I958" s="162">
        <f ca="1">VLOOKUP(F958,Zusammenführung!$Y$7:$AA$118,3,0)</f>
        <v>6</v>
      </c>
      <c r="J958" s="286">
        <f ca="1">VLOOKUP(G958,Zusammenführung!$AB$7:$AD$118,3,0)</f>
        <v>32</v>
      </c>
    </row>
    <row r="959" spans="1:10" x14ac:dyDescent="0.25">
      <c r="A959" s="6" t="s">
        <v>3077</v>
      </c>
      <c r="B959" s="5" t="s">
        <v>970</v>
      </c>
      <c r="C959" s="5" t="s">
        <v>989</v>
      </c>
      <c r="D959" s="7">
        <v>350000</v>
      </c>
      <c r="E959" s="122">
        <f>VLOOKUP($D959,Zusammenführung!$S$7:$AD$118,4,0)</f>
        <v>200000</v>
      </c>
      <c r="F959" s="123">
        <f>VLOOKUP($D959,Zusammenführung!$S$7:$AD$118,7,0)</f>
        <v>300000</v>
      </c>
      <c r="G959" s="123">
        <f>VLOOKUP($D959,Zusammenführung!$S$7:$AD$118,10,0)</f>
        <v>347283.70221327973</v>
      </c>
      <c r="H959" s="285">
        <f ca="1">VLOOKUP(E959,Zusammenführung!V$7:X$118,3,0)</f>
        <v>4</v>
      </c>
      <c r="I959" s="162">
        <f ca="1">VLOOKUP(F959,Zusammenführung!$Y$7:$AA$118,3,0)</f>
        <v>6</v>
      </c>
      <c r="J959" s="286">
        <f ca="1">VLOOKUP(G959,Zusammenführung!$AB$7:$AD$118,3,0)</f>
        <v>32</v>
      </c>
    </row>
    <row r="960" spans="1:10" x14ac:dyDescent="0.25">
      <c r="A960" s="6" t="s">
        <v>3078</v>
      </c>
      <c r="B960" s="5" t="s">
        <v>971</v>
      </c>
      <c r="C960" s="5" t="s">
        <v>989</v>
      </c>
      <c r="D960" s="7">
        <v>350000</v>
      </c>
      <c r="E960" s="122">
        <f>VLOOKUP($D960,Zusammenführung!$S$7:$AD$118,4,0)</f>
        <v>200000</v>
      </c>
      <c r="F960" s="123">
        <f>VLOOKUP($D960,Zusammenführung!$S$7:$AD$118,7,0)</f>
        <v>300000</v>
      </c>
      <c r="G960" s="123">
        <f>VLOOKUP($D960,Zusammenführung!$S$7:$AD$118,10,0)</f>
        <v>347283.70221327973</v>
      </c>
      <c r="H960" s="285">
        <f ca="1">VLOOKUP(E960,Zusammenführung!V$7:X$118,3,0)</f>
        <v>4</v>
      </c>
      <c r="I960" s="162">
        <f ca="1">VLOOKUP(F960,Zusammenführung!$Y$7:$AA$118,3,0)</f>
        <v>6</v>
      </c>
      <c r="J960" s="286">
        <f ca="1">VLOOKUP(G960,Zusammenführung!$AB$7:$AD$118,3,0)</f>
        <v>32</v>
      </c>
    </row>
    <row r="961" spans="1:10" x14ac:dyDescent="0.25">
      <c r="A961" s="6" t="s">
        <v>3079</v>
      </c>
      <c r="B961" s="5" t="s">
        <v>969</v>
      </c>
      <c r="C961" s="5" t="s">
        <v>989</v>
      </c>
      <c r="D961" s="7">
        <v>350000</v>
      </c>
      <c r="E961" s="122">
        <f>VLOOKUP($D961,Zusammenführung!$S$7:$AD$118,4,0)</f>
        <v>200000</v>
      </c>
      <c r="F961" s="123">
        <f>VLOOKUP($D961,Zusammenführung!$S$7:$AD$118,7,0)</f>
        <v>300000</v>
      </c>
      <c r="G961" s="123">
        <f>VLOOKUP($D961,Zusammenführung!$S$7:$AD$118,10,0)</f>
        <v>347283.70221327973</v>
      </c>
      <c r="H961" s="285">
        <f ca="1">VLOOKUP(E961,Zusammenführung!V$7:X$118,3,0)</f>
        <v>4</v>
      </c>
      <c r="I961" s="162">
        <f ca="1">VLOOKUP(F961,Zusammenführung!$Y$7:$AA$118,3,0)</f>
        <v>6</v>
      </c>
      <c r="J961" s="286">
        <f ca="1">VLOOKUP(G961,Zusammenführung!$AB$7:$AD$118,3,0)</f>
        <v>32</v>
      </c>
    </row>
    <row r="962" spans="1:10" x14ac:dyDescent="0.25">
      <c r="A962" s="6" t="s">
        <v>3080</v>
      </c>
      <c r="B962" s="5" t="s">
        <v>972</v>
      </c>
      <c r="C962" s="5" t="s">
        <v>989</v>
      </c>
      <c r="D962" s="7">
        <v>350000</v>
      </c>
      <c r="E962" s="122">
        <f>VLOOKUP($D962,Zusammenführung!$S$7:$AD$118,4,0)</f>
        <v>200000</v>
      </c>
      <c r="F962" s="123">
        <f>VLOOKUP($D962,Zusammenführung!$S$7:$AD$118,7,0)</f>
        <v>300000</v>
      </c>
      <c r="G962" s="123">
        <f>VLOOKUP($D962,Zusammenführung!$S$7:$AD$118,10,0)</f>
        <v>347283.70221327973</v>
      </c>
      <c r="H962" s="285">
        <f ca="1">VLOOKUP(E962,Zusammenführung!V$7:X$118,3,0)</f>
        <v>4</v>
      </c>
      <c r="I962" s="162">
        <f ca="1">VLOOKUP(F962,Zusammenführung!$Y$7:$AA$118,3,0)</f>
        <v>6</v>
      </c>
      <c r="J962" s="286">
        <f ca="1">VLOOKUP(G962,Zusammenführung!$AB$7:$AD$118,3,0)</f>
        <v>32</v>
      </c>
    </row>
    <row r="963" spans="1:10" x14ac:dyDescent="0.25">
      <c r="A963" s="6" t="s">
        <v>3081</v>
      </c>
      <c r="B963" s="5" t="s">
        <v>973</v>
      </c>
      <c r="C963" s="5" t="s">
        <v>989</v>
      </c>
      <c r="D963" s="7">
        <v>325000</v>
      </c>
      <c r="E963" s="122">
        <f>VLOOKUP($D963,Zusammenführung!$S$7:$AD$118,4,0)</f>
        <v>200000</v>
      </c>
      <c r="F963" s="123">
        <f>VLOOKUP($D963,Zusammenführung!$S$7:$AD$118,7,0)</f>
        <v>300000</v>
      </c>
      <c r="G963" s="123">
        <f>VLOOKUP($D963,Zusammenführung!$S$7:$AD$118,10,0)</f>
        <v>308651.9114688129</v>
      </c>
      <c r="H963" s="285">
        <f ca="1">VLOOKUP(E963,Zusammenführung!V$7:X$118,3,0)</f>
        <v>4</v>
      </c>
      <c r="I963" s="162">
        <f ca="1">VLOOKUP(F963,Zusammenführung!$Y$7:$AA$118,3,0)</f>
        <v>6</v>
      </c>
      <c r="J963" s="286">
        <f ca="1">VLOOKUP(G963,Zusammenführung!$AB$7:$AD$118,3,0)</f>
        <v>31</v>
      </c>
    </row>
    <row r="964" spans="1:10" x14ac:dyDescent="0.25">
      <c r="A964" s="6" t="s">
        <v>3082</v>
      </c>
      <c r="B964" s="5" t="s">
        <v>974</v>
      </c>
      <c r="C964" s="5" t="s">
        <v>989</v>
      </c>
      <c r="D964" s="7">
        <v>325000</v>
      </c>
      <c r="E964" s="122">
        <f>VLOOKUP($D964,Zusammenführung!$S$7:$AD$118,4,0)</f>
        <v>200000</v>
      </c>
      <c r="F964" s="123">
        <f>VLOOKUP($D964,Zusammenführung!$S$7:$AD$118,7,0)</f>
        <v>300000</v>
      </c>
      <c r="G964" s="123">
        <f>VLOOKUP($D964,Zusammenführung!$S$7:$AD$118,10,0)</f>
        <v>308651.9114688129</v>
      </c>
      <c r="H964" s="285">
        <f ca="1">VLOOKUP(E964,Zusammenführung!V$7:X$118,3,0)</f>
        <v>4</v>
      </c>
      <c r="I964" s="162">
        <f ca="1">VLOOKUP(F964,Zusammenführung!$Y$7:$AA$118,3,0)</f>
        <v>6</v>
      </c>
      <c r="J964" s="286">
        <f ca="1">VLOOKUP(G964,Zusammenführung!$AB$7:$AD$118,3,0)</f>
        <v>31</v>
      </c>
    </row>
    <row r="965" spans="1:10" x14ac:dyDescent="0.25">
      <c r="A965" s="6" t="s">
        <v>3083</v>
      </c>
      <c r="B965" s="5" t="s">
        <v>977</v>
      </c>
      <c r="C965" s="5" t="s">
        <v>989</v>
      </c>
      <c r="D965" s="7">
        <v>300000</v>
      </c>
      <c r="E965" s="122">
        <f>VLOOKUP($D965,Zusammenführung!$S$7:$AD$118,4,0)</f>
        <v>200000</v>
      </c>
      <c r="F965" s="123">
        <f>VLOOKUP($D965,Zusammenführung!$S$7:$AD$118,7,0)</f>
        <v>300000</v>
      </c>
      <c r="G965" s="123">
        <f>VLOOKUP($D965,Zusammenführung!$S$7:$AD$118,10,0)</f>
        <v>308651.9114688129</v>
      </c>
      <c r="H965" s="285">
        <f ca="1">VLOOKUP(E965,Zusammenführung!V$7:X$118,3,0)</f>
        <v>4</v>
      </c>
      <c r="I965" s="162">
        <f ca="1">VLOOKUP(F965,Zusammenführung!$Y$7:$AA$118,3,0)</f>
        <v>6</v>
      </c>
      <c r="J965" s="286">
        <f ca="1">VLOOKUP(G965,Zusammenführung!$AB$7:$AD$118,3,0)</f>
        <v>31</v>
      </c>
    </row>
    <row r="966" spans="1:10" x14ac:dyDescent="0.25">
      <c r="A966" s="6" t="s">
        <v>3084</v>
      </c>
      <c r="B966" s="5" t="s">
        <v>975</v>
      </c>
      <c r="C966" s="5" t="s">
        <v>989</v>
      </c>
      <c r="D966" s="7">
        <v>300000</v>
      </c>
      <c r="E966" s="122">
        <f>VLOOKUP($D966,Zusammenführung!$S$7:$AD$118,4,0)</f>
        <v>200000</v>
      </c>
      <c r="F966" s="123">
        <f>VLOOKUP($D966,Zusammenführung!$S$7:$AD$118,7,0)</f>
        <v>300000</v>
      </c>
      <c r="G966" s="123">
        <f>VLOOKUP($D966,Zusammenführung!$S$7:$AD$118,10,0)</f>
        <v>308651.9114688129</v>
      </c>
      <c r="H966" s="285">
        <f ca="1">VLOOKUP(E966,Zusammenführung!V$7:X$118,3,0)</f>
        <v>4</v>
      </c>
      <c r="I966" s="162">
        <f ca="1">VLOOKUP(F966,Zusammenführung!$Y$7:$AA$118,3,0)</f>
        <v>6</v>
      </c>
      <c r="J966" s="286">
        <f ca="1">VLOOKUP(G966,Zusammenführung!$AB$7:$AD$118,3,0)</f>
        <v>31</v>
      </c>
    </row>
    <row r="967" spans="1:10" x14ac:dyDescent="0.25">
      <c r="A967" s="6" t="s">
        <v>3085</v>
      </c>
      <c r="B967" s="5" t="s">
        <v>976</v>
      </c>
      <c r="C967" s="5" t="s">
        <v>989</v>
      </c>
      <c r="D967" s="7">
        <v>300000</v>
      </c>
      <c r="E967" s="122">
        <f>VLOOKUP($D967,Zusammenführung!$S$7:$AD$118,4,0)</f>
        <v>200000</v>
      </c>
      <c r="F967" s="123">
        <f>VLOOKUP($D967,Zusammenführung!$S$7:$AD$118,7,0)</f>
        <v>300000</v>
      </c>
      <c r="G967" s="123">
        <f>VLOOKUP($D967,Zusammenführung!$S$7:$AD$118,10,0)</f>
        <v>308651.9114688129</v>
      </c>
      <c r="H967" s="285">
        <f ca="1">VLOOKUP(E967,Zusammenführung!V$7:X$118,3,0)</f>
        <v>4</v>
      </c>
      <c r="I967" s="162">
        <f ca="1">VLOOKUP(F967,Zusammenführung!$Y$7:$AA$118,3,0)</f>
        <v>6</v>
      </c>
      <c r="J967" s="286">
        <f ca="1">VLOOKUP(G967,Zusammenführung!$AB$7:$AD$118,3,0)</f>
        <v>31</v>
      </c>
    </row>
    <row r="968" spans="1:10" x14ac:dyDescent="0.25">
      <c r="A968" s="6" t="s">
        <v>3086</v>
      </c>
      <c r="B968" s="5" t="s">
        <v>978</v>
      </c>
      <c r="C968" s="5" t="s">
        <v>989</v>
      </c>
      <c r="D968" s="7">
        <v>250000</v>
      </c>
      <c r="E968" s="122">
        <f>VLOOKUP($D968,Zusammenführung!$S$7:$AD$118,4,0)</f>
        <v>200000</v>
      </c>
      <c r="F968" s="123">
        <f>VLOOKUP($D968,Zusammenführung!$S$7:$AD$118,7,0)</f>
        <v>200000</v>
      </c>
      <c r="G968" s="123">
        <f>VLOOKUP($D968,Zusammenführung!$S$7:$AD$118,10,0)</f>
        <v>235010.06036217304</v>
      </c>
      <c r="H968" s="285">
        <f ca="1">VLOOKUP(E968,Zusammenführung!V$7:X$118,3,0)</f>
        <v>4</v>
      </c>
      <c r="I968" s="162">
        <f ca="1">VLOOKUP(F968,Zusammenführung!$Y$7:$AA$118,3,0)</f>
        <v>5</v>
      </c>
      <c r="J968" s="286">
        <f ca="1">VLOOKUP(G968,Zusammenführung!$AB$7:$AD$118,3,0)</f>
        <v>29</v>
      </c>
    </row>
    <row r="969" spans="1:10" x14ac:dyDescent="0.25">
      <c r="A969" s="6" t="s">
        <v>3087</v>
      </c>
      <c r="B969" s="5" t="s">
        <v>979</v>
      </c>
      <c r="C969" s="5" t="s">
        <v>989</v>
      </c>
      <c r="D969" s="7">
        <v>250000</v>
      </c>
      <c r="E969" s="122">
        <f>VLOOKUP($D969,Zusammenführung!$S$7:$AD$118,4,0)</f>
        <v>200000</v>
      </c>
      <c r="F969" s="123">
        <f>VLOOKUP($D969,Zusammenführung!$S$7:$AD$118,7,0)</f>
        <v>200000</v>
      </c>
      <c r="G969" s="123">
        <f>VLOOKUP($D969,Zusammenführung!$S$7:$AD$118,10,0)</f>
        <v>235010.06036217304</v>
      </c>
      <c r="H969" s="285">
        <f ca="1">VLOOKUP(E969,Zusammenführung!V$7:X$118,3,0)</f>
        <v>4</v>
      </c>
      <c r="I969" s="162">
        <f ca="1">VLOOKUP(F969,Zusammenführung!$Y$7:$AA$118,3,0)</f>
        <v>5</v>
      </c>
      <c r="J969" s="286">
        <f ca="1">VLOOKUP(G969,Zusammenführung!$AB$7:$AD$118,3,0)</f>
        <v>29</v>
      </c>
    </row>
    <row r="970" spans="1:10" x14ac:dyDescent="0.25">
      <c r="A970" s="6" t="s">
        <v>3088</v>
      </c>
      <c r="B970" s="5" t="s">
        <v>980</v>
      </c>
      <c r="C970" s="5" t="s">
        <v>989</v>
      </c>
      <c r="D970" s="7">
        <v>250000</v>
      </c>
      <c r="E970" s="122">
        <f>VLOOKUP($D970,Zusammenführung!$S$7:$AD$118,4,0)</f>
        <v>200000</v>
      </c>
      <c r="F970" s="123">
        <f>VLOOKUP($D970,Zusammenführung!$S$7:$AD$118,7,0)</f>
        <v>200000</v>
      </c>
      <c r="G970" s="123">
        <f>VLOOKUP($D970,Zusammenführung!$S$7:$AD$118,10,0)</f>
        <v>235010.06036217304</v>
      </c>
      <c r="H970" s="285">
        <f ca="1">VLOOKUP(E970,Zusammenführung!V$7:X$118,3,0)</f>
        <v>4</v>
      </c>
      <c r="I970" s="162">
        <f ca="1">VLOOKUP(F970,Zusammenführung!$Y$7:$AA$118,3,0)</f>
        <v>5</v>
      </c>
      <c r="J970" s="286">
        <f ca="1">VLOOKUP(G970,Zusammenführung!$AB$7:$AD$118,3,0)</f>
        <v>29</v>
      </c>
    </row>
    <row r="971" spans="1:10" x14ac:dyDescent="0.25">
      <c r="A971" s="6" t="s">
        <v>3089</v>
      </c>
      <c r="B971" s="5" t="s">
        <v>981</v>
      </c>
      <c r="C971" s="5" t="s">
        <v>989</v>
      </c>
      <c r="D971" s="7">
        <v>250000</v>
      </c>
      <c r="E971" s="122">
        <f>VLOOKUP($D971,Zusammenführung!$S$7:$AD$118,4,0)</f>
        <v>200000</v>
      </c>
      <c r="F971" s="123">
        <f>VLOOKUP($D971,Zusammenführung!$S$7:$AD$118,7,0)</f>
        <v>200000</v>
      </c>
      <c r="G971" s="123">
        <f>VLOOKUP($D971,Zusammenführung!$S$7:$AD$118,10,0)</f>
        <v>235010.06036217304</v>
      </c>
      <c r="H971" s="285">
        <f ca="1">VLOOKUP(E971,Zusammenführung!V$7:X$118,3,0)</f>
        <v>4</v>
      </c>
      <c r="I971" s="162">
        <f ca="1">VLOOKUP(F971,Zusammenführung!$Y$7:$AA$118,3,0)</f>
        <v>5</v>
      </c>
      <c r="J971" s="286">
        <f ca="1">VLOOKUP(G971,Zusammenführung!$AB$7:$AD$118,3,0)</f>
        <v>29</v>
      </c>
    </row>
    <row r="972" spans="1:10" x14ac:dyDescent="0.25">
      <c r="A972" s="6" t="s">
        <v>3090</v>
      </c>
      <c r="B972" s="5" t="s">
        <v>984</v>
      </c>
      <c r="C972" s="5" t="s">
        <v>989</v>
      </c>
      <c r="D972" s="7">
        <v>200000</v>
      </c>
      <c r="E972" s="122">
        <f>VLOOKUP($D972,Zusammenführung!$S$7:$AD$118,4,0)</f>
        <v>200000</v>
      </c>
      <c r="F972" s="123">
        <f>VLOOKUP($D972,Zusammenführung!$S$7:$AD$118,7,0)</f>
        <v>200000</v>
      </c>
      <c r="G972" s="123">
        <f>VLOOKUP($D972,Zusammenführung!$S$7:$AD$118,10,0)</f>
        <v>200000</v>
      </c>
      <c r="H972" s="285">
        <f ca="1">VLOOKUP(E972,Zusammenführung!V$7:X$118,3,0)</f>
        <v>4</v>
      </c>
      <c r="I972" s="162">
        <f ca="1">VLOOKUP(F972,Zusammenführung!$Y$7:$AA$118,3,0)</f>
        <v>5</v>
      </c>
      <c r="J972" s="286">
        <f ca="1">VLOOKUP(G972,Zusammenführung!$AB$7:$AD$118,3,0)</f>
        <v>28</v>
      </c>
    </row>
    <row r="973" spans="1:10" x14ac:dyDescent="0.25">
      <c r="A973" s="6" t="s">
        <v>3091</v>
      </c>
      <c r="B973" s="5" t="s">
        <v>985</v>
      </c>
      <c r="C973" s="5" t="s">
        <v>989</v>
      </c>
      <c r="D973" s="7">
        <v>200000</v>
      </c>
      <c r="E973" s="122">
        <f>VLOOKUP($D973,Zusammenführung!$S$7:$AD$118,4,0)</f>
        <v>200000</v>
      </c>
      <c r="F973" s="123">
        <f>VLOOKUP($D973,Zusammenführung!$S$7:$AD$118,7,0)</f>
        <v>200000</v>
      </c>
      <c r="G973" s="123">
        <f>VLOOKUP($D973,Zusammenführung!$S$7:$AD$118,10,0)</f>
        <v>200000</v>
      </c>
      <c r="H973" s="285">
        <f ca="1">VLOOKUP(E973,Zusammenführung!V$7:X$118,3,0)</f>
        <v>4</v>
      </c>
      <c r="I973" s="162">
        <f ca="1">VLOOKUP(F973,Zusammenführung!$Y$7:$AA$118,3,0)</f>
        <v>5</v>
      </c>
      <c r="J973" s="286">
        <f ca="1">VLOOKUP(G973,Zusammenführung!$AB$7:$AD$118,3,0)</f>
        <v>28</v>
      </c>
    </row>
    <row r="974" spans="1:10" x14ac:dyDescent="0.25">
      <c r="A974" s="6" t="s">
        <v>3092</v>
      </c>
      <c r="B974" s="5" t="s">
        <v>983</v>
      </c>
      <c r="C974" s="5" t="s">
        <v>989</v>
      </c>
      <c r="D974" s="7">
        <v>200000</v>
      </c>
      <c r="E974" s="122">
        <f>VLOOKUP($D974,Zusammenführung!$S$7:$AD$118,4,0)</f>
        <v>200000</v>
      </c>
      <c r="F974" s="123">
        <f>VLOOKUP($D974,Zusammenführung!$S$7:$AD$118,7,0)</f>
        <v>200000</v>
      </c>
      <c r="G974" s="123">
        <f>VLOOKUP($D974,Zusammenführung!$S$7:$AD$118,10,0)</f>
        <v>200000</v>
      </c>
      <c r="H974" s="285">
        <f ca="1">VLOOKUP(E974,Zusammenführung!V$7:X$118,3,0)</f>
        <v>4</v>
      </c>
      <c r="I974" s="162">
        <f ca="1">VLOOKUP(F974,Zusammenführung!$Y$7:$AA$118,3,0)</f>
        <v>5</v>
      </c>
      <c r="J974" s="286">
        <f ca="1">VLOOKUP(G974,Zusammenführung!$AB$7:$AD$118,3,0)</f>
        <v>28</v>
      </c>
    </row>
    <row r="975" spans="1:10" x14ac:dyDescent="0.25">
      <c r="A975" s="6" t="s">
        <v>3093</v>
      </c>
      <c r="B975" s="5" t="s">
        <v>982</v>
      </c>
      <c r="C975" s="5" t="s">
        <v>989</v>
      </c>
      <c r="D975" s="7">
        <v>200000</v>
      </c>
      <c r="E975" s="122">
        <f>VLOOKUP($D975,Zusammenführung!$S$7:$AD$118,4,0)</f>
        <v>200000</v>
      </c>
      <c r="F975" s="123">
        <f>VLOOKUP($D975,Zusammenführung!$S$7:$AD$118,7,0)</f>
        <v>200000</v>
      </c>
      <c r="G975" s="123">
        <f>VLOOKUP($D975,Zusammenführung!$S$7:$AD$118,10,0)</f>
        <v>200000</v>
      </c>
      <c r="H975" s="285">
        <f ca="1">VLOOKUP(E975,Zusammenführung!V$7:X$118,3,0)</f>
        <v>4</v>
      </c>
      <c r="I975" s="162">
        <f ca="1">VLOOKUP(F975,Zusammenführung!$Y$7:$AA$118,3,0)</f>
        <v>5</v>
      </c>
      <c r="J975" s="286">
        <f ca="1">VLOOKUP(G975,Zusammenführung!$AB$7:$AD$118,3,0)</f>
        <v>28</v>
      </c>
    </row>
    <row r="976" spans="1:10" x14ac:dyDescent="0.25">
      <c r="A976" s="6" t="s">
        <v>3094</v>
      </c>
      <c r="B976" s="5" t="s">
        <v>987</v>
      </c>
      <c r="C976" s="5" t="s">
        <v>989</v>
      </c>
      <c r="D976" s="7">
        <v>100000</v>
      </c>
      <c r="E976" s="122">
        <f>VLOOKUP($D976,Zusammenführung!$S$7:$AD$118,4,0)</f>
        <v>100000</v>
      </c>
      <c r="F976" s="123">
        <f>VLOOKUP($D976,Zusammenführung!$S$7:$AD$118,7,0)</f>
        <v>100000</v>
      </c>
      <c r="G976" s="123">
        <f>VLOOKUP($D976,Zusammenführung!$S$7:$AD$118,10,0)</f>
        <v>102325.58139534885</v>
      </c>
      <c r="H976" s="285">
        <f ca="1">VLOOKUP(E976,Zusammenführung!V$7:X$118,3,0)</f>
        <v>3</v>
      </c>
      <c r="I976" s="162">
        <f ca="1">VLOOKUP(F976,Zusammenführung!$Y$7:$AA$118,3,0)</f>
        <v>3</v>
      </c>
      <c r="J976" s="286">
        <f ca="1">VLOOKUP(G976,Zusammenführung!$AB$7:$AD$118,3,0)</f>
        <v>20</v>
      </c>
    </row>
    <row r="977" spans="1:10" x14ac:dyDescent="0.25">
      <c r="A977" s="6" t="s">
        <v>3095</v>
      </c>
      <c r="B977" s="5" t="s">
        <v>986</v>
      </c>
      <c r="C977" s="5" t="s">
        <v>989</v>
      </c>
      <c r="D977" s="7">
        <v>100000</v>
      </c>
      <c r="E977" s="122">
        <f>VLOOKUP($D977,Zusammenführung!$S$7:$AD$118,4,0)</f>
        <v>100000</v>
      </c>
      <c r="F977" s="123">
        <f>VLOOKUP($D977,Zusammenführung!$S$7:$AD$118,7,0)</f>
        <v>100000</v>
      </c>
      <c r="G977" s="123">
        <f>VLOOKUP($D977,Zusammenführung!$S$7:$AD$118,10,0)</f>
        <v>102325.58139534885</v>
      </c>
      <c r="H977" s="285">
        <f ca="1">VLOOKUP(E977,Zusammenführung!V$7:X$118,3,0)</f>
        <v>3</v>
      </c>
      <c r="I977" s="162">
        <f ca="1">VLOOKUP(F977,Zusammenführung!$Y$7:$AA$118,3,0)</f>
        <v>3</v>
      </c>
      <c r="J977" s="286">
        <f ca="1">VLOOKUP(G977,Zusammenführung!$AB$7:$AD$118,3,0)</f>
        <v>20</v>
      </c>
    </row>
    <row r="978" spans="1:10" x14ac:dyDescent="0.25">
      <c r="A978" s="6" t="s">
        <v>3096</v>
      </c>
      <c r="B978" s="5" t="s">
        <v>988</v>
      </c>
      <c r="C978" s="5" t="s">
        <v>989</v>
      </c>
      <c r="D978" s="7">
        <v>100000</v>
      </c>
      <c r="E978" s="122">
        <f>VLOOKUP($D978,Zusammenführung!$S$7:$AD$118,4,0)</f>
        <v>100000</v>
      </c>
      <c r="F978" s="123">
        <f>VLOOKUP($D978,Zusammenführung!$S$7:$AD$118,7,0)</f>
        <v>100000</v>
      </c>
      <c r="G978" s="123">
        <f>VLOOKUP($D978,Zusammenführung!$S$7:$AD$118,10,0)</f>
        <v>102325.58139534885</v>
      </c>
      <c r="H978" s="285">
        <f ca="1">VLOOKUP(E978,Zusammenführung!V$7:X$118,3,0)</f>
        <v>3</v>
      </c>
      <c r="I978" s="162">
        <f ca="1">VLOOKUP(F978,Zusammenführung!$Y$7:$AA$118,3,0)</f>
        <v>3</v>
      </c>
      <c r="J978" s="286">
        <f ca="1">VLOOKUP(G978,Zusammenführung!$AB$7:$AD$118,3,0)</f>
        <v>20</v>
      </c>
    </row>
    <row r="979" spans="1:10" x14ac:dyDescent="0.25">
      <c r="A979" s="6" t="s">
        <v>3097</v>
      </c>
      <c r="B979" s="5" t="s">
        <v>990</v>
      </c>
      <c r="C979" s="5" t="s">
        <v>1036</v>
      </c>
      <c r="D979" s="7">
        <v>650000</v>
      </c>
      <c r="E979" s="122">
        <f>VLOOKUP($D979,Zusammenführung!$S$7:$AD$118,4,0)</f>
        <v>500000</v>
      </c>
      <c r="F979" s="123">
        <f>VLOOKUP($D979,Zusammenführung!$S$7:$AD$118,7,0)</f>
        <v>600000</v>
      </c>
      <c r="G979" s="123">
        <f>VLOOKUP($D979,Zusammenführung!$S$7:$AD$118,10,0)</f>
        <v>651509.05432595592</v>
      </c>
      <c r="H979" s="285">
        <f ca="1">VLOOKUP(E979,Zusammenführung!V$7:X$118,3,0)</f>
        <v>5</v>
      </c>
      <c r="I979" s="162">
        <f ca="1">VLOOKUP(F979,Zusammenführung!$Y$7:$AA$118,3,0)</f>
        <v>8</v>
      </c>
      <c r="J979" s="286">
        <f ca="1">VLOOKUP(G979,Zusammenführung!$AB$7:$AD$118,3,0)</f>
        <v>39</v>
      </c>
    </row>
    <row r="980" spans="1:10" x14ac:dyDescent="0.25">
      <c r="A980" s="6" t="s">
        <v>3098</v>
      </c>
      <c r="B980" s="5" t="s">
        <v>991</v>
      </c>
      <c r="C980" s="5" t="s">
        <v>1036</v>
      </c>
      <c r="D980" s="7">
        <v>525000</v>
      </c>
      <c r="E980" s="122">
        <f>VLOOKUP($D980,Zusammenführung!$S$7:$AD$118,4,0)</f>
        <v>500000</v>
      </c>
      <c r="F980" s="123">
        <f>VLOOKUP($D980,Zusammenführung!$S$7:$AD$118,7,0)</f>
        <v>600000</v>
      </c>
      <c r="G980" s="123">
        <f>VLOOKUP($D980,Zusammenführung!$S$7:$AD$118,10,0)</f>
        <v>513883.29979879287</v>
      </c>
      <c r="H980" s="285">
        <f ca="1">VLOOKUP(E980,Zusammenführung!V$7:X$118,3,0)</f>
        <v>5</v>
      </c>
      <c r="I980" s="162">
        <f ca="1">VLOOKUP(F980,Zusammenführung!$Y$7:$AA$118,3,0)</f>
        <v>8</v>
      </c>
      <c r="J980" s="286">
        <f ca="1">VLOOKUP(G980,Zusammenführung!$AB$7:$AD$118,3,0)</f>
        <v>36</v>
      </c>
    </row>
    <row r="981" spans="1:10" x14ac:dyDescent="0.25">
      <c r="A981" s="6" t="s">
        <v>3099</v>
      </c>
      <c r="B981" s="5" t="s">
        <v>992</v>
      </c>
      <c r="C981" s="5" t="s">
        <v>1036</v>
      </c>
      <c r="D981" s="7">
        <v>400000</v>
      </c>
      <c r="E981" s="122">
        <f>VLOOKUP($D981,Zusammenführung!$S$7:$AD$118,4,0)</f>
        <v>500000</v>
      </c>
      <c r="F981" s="123">
        <f>VLOOKUP($D981,Zusammenführung!$S$7:$AD$118,7,0)</f>
        <v>400000</v>
      </c>
      <c r="G981" s="123">
        <f>VLOOKUP($D981,Zusammenführung!$S$7:$AD$118,10,0)</f>
        <v>387122.73641851114</v>
      </c>
      <c r="H981" s="285">
        <f ca="1">VLOOKUP(E981,Zusammenführung!V$7:X$118,3,0)</f>
        <v>5</v>
      </c>
      <c r="I981" s="162">
        <f ca="1">VLOOKUP(F981,Zusammenführung!$Y$7:$AA$118,3,0)</f>
        <v>7</v>
      </c>
      <c r="J981" s="286">
        <f ca="1">VLOOKUP(G981,Zusammenführung!$AB$7:$AD$118,3,0)</f>
        <v>33</v>
      </c>
    </row>
    <row r="982" spans="1:10" x14ac:dyDescent="0.25">
      <c r="A982" s="6" t="s">
        <v>3100</v>
      </c>
      <c r="B982" s="5" t="s">
        <v>993</v>
      </c>
      <c r="C982" s="5" t="s">
        <v>1036</v>
      </c>
      <c r="D982" s="7">
        <v>400000</v>
      </c>
      <c r="E982" s="122">
        <f>VLOOKUP($D982,Zusammenführung!$S$7:$AD$118,4,0)</f>
        <v>500000</v>
      </c>
      <c r="F982" s="123">
        <f>VLOOKUP($D982,Zusammenführung!$S$7:$AD$118,7,0)</f>
        <v>400000</v>
      </c>
      <c r="G982" s="123">
        <f>VLOOKUP($D982,Zusammenführung!$S$7:$AD$118,10,0)</f>
        <v>387122.73641851114</v>
      </c>
      <c r="H982" s="285">
        <f ca="1">VLOOKUP(E982,Zusammenführung!V$7:X$118,3,0)</f>
        <v>5</v>
      </c>
      <c r="I982" s="162">
        <f ca="1">VLOOKUP(F982,Zusammenführung!$Y$7:$AA$118,3,0)</f>
        <v>7</v>
      </c>
      <c r="J982" s="286">
        <f ca="1">VLOOKUP(G982,Zusammenführung!$AB$7:$AD$118,3,0)</f>
        <v>33</v>
      </c>
    </row>
    <row r="983" spans="1:10" x14ac:dyDescent="0.25">
      <c r="A983" s="6" t="s">
        <v>3101</v>
      </c>
      <c r="B983" s="5" t="s">
        <v>994</v>
      </c>
      <c r="C983" s="5" t="s">
        <v>1036</v>
      </c>
      <c r="D983" s="7">
        <v>350000</v>
      </c>
      <c r="E983" s="122">
        <f>VLOOKUP($D983,Zusammenführung!$S$7:$AD$118,4,0)</f>
        <v>200000</v>
      </c>
      <c r="F983" s="123">
        <f>VLOOKUP($D983,Zusammenführung!$S$7:$AD$118,7,0)</f>
        <v>300000</v>
      </c>
      <c r="G983" s="123">
        <f>VLOOKUP($D983,Zusammenführung!$S$7:$AD$118,10,0)</f>
        <v>347283.70221327973</v>
      </c>
      <c r="H983" s="285">
        <f ca="1">VLOOKUP(E983,Zusammenführung!V$7:X$118,3,0)</f>
        <v>4</v>
      </c>
      <c r="I983" s="162">
        <f ca="1">VLOOKUP(F983,Zusammenführung!$Y$7:$AA$118,3,0)</f>
        <v>6</v>
      </c>
      <c r="J983" s="286">
        <f ca="1">VLOOKUP(G983,Zusammenführung!$AB$7:$AD$118,3,0)</f>
        <v>32</v>
      </c>
    </row>
    <row r="984" spans="1:10" x14ac:dyDescent="0.25">
      <c r="A984" s="6" t="s">
        <v>3102</v>
      </c>
      <c r="B984" s="5" t="s">
        <v>997</v>
      </c>
      <c r="C984" s="5" t="s">
        <v>1036</v>
      </c>
      <c r="D984" s="7">
        <v>325000</v>
      </c>
      <c r="E984" s="122">
        <f>VLOOKUP($D984,Zusammenführung!$S$7:$AD$118,4,0)</f>
        <v>200000</v>
      </c>
      <c r="F984" s="123">
        <f>VLOOKUP($D984,Zusammenführung!$S$7:$AD$118,7,0)</f>
        <v>300000</v>
      </c>
      <c r="G984" s="123">
        <f>VLOOKUP($D984,Zusammenführung!$S$7:$AD$118,10,0)</f>
        <v>308651.9114688129</v>
      </c>
      <c r="H984" s="285">
        <f ca="1">VLOOKUP(E984,Zusammenführung!V$7:X$118,3,0)</f>
        <v>4</v>
      </c>
      <c r="I984" s="162">
        <f ca="1">VLOOKUP(F984,Zusammenführung!$Y$7:$AA$118,3,0)</f>
        <v>6</v>
      </c>
      <c r="J984" s="286">
        <f ca="1">VLOOKUP(G984,Zusammenführung!$AB$7:$AD$118,3,0)</f>
        <v>31</v>
      </c>
    </row>
    <row r="985" spans="1:10" x14ac:dyDescent="0.25">
      <c r="A985" s="6" t="s">
        <v>3103</v>
      </c>
      <c r="B985" s="5" t="s">
        <v>999</v>
      </c>
      <c r="C985" s="5" t="s">
        <v>1036</v>
      </c>
      <c r="D985" s="7">
        <v>325000</v>
      </c>
      <c r="E985" s="122">
        <f>VLOOKUP($D985,Zusammenführung!$S$7:$AD$118,4,0)</f>
        <v>200000</v>
      </c>
      <c r="F985" s="123">
        <f>VLOOKUP($D985,Zusammenführung!$S$7:$AD$118,7,0)</f>
        <v>300000</v>
      </c>
      <c r="G985" s="123">
        <f>VLOOKUP($D985,Zusammenführung!$S$7:$AD$118,10,0)</f>
        <v>308651.9114688129</v>
      </c>
      <c r="H985" s="285">
        <f ca="1">VLOOKUP(E985,Zusammenführung!V$7:X$118,3,0)</f>
        <v>4</v>
      </c>
      <c r="I985" s="162">
        <f ca="1">VLOOKUP(F985,Zusammenführung!$Y$7:$AA$118,3,0)</f>
        <v>6</v>
      </c>
      <c r="J985" s="286">
        <f ca="1">VLOOKUP(G985,Zusammenführung!$AB$7:$AD$118,3,0)</f>
        <v>31</v>
      </c>
    </row>
    <row r="986" spans="1:10" x14ac:dyDescent="0.25">
      <c r="A986" s="6" t="s">
        <v>3104</v>
      </c>
      <c r="B986" s="5" t="s">
        <v>995</v>
      </c>
      <c r="C986" s="5" t="s">
        <v>1036</v>
      </c>
      <c r="D986" s="7">
        <v>325000</v>
      </c>
      <c r="E986" s="122">
        <f>VLOOKUP($D986,Zusammenführung!$S$7:$AD$118,4,0)</f>
        <v>200000</v>
      </c>
      <c r="F986" s="123">
        <f>VLOOKUP($D986,Zusammenführung!$S$7:$AD$118,7,0)</f>
        <v>300000</v>
      </c>
      <c r="G986" s="123">
        <f>VLOOKUP($D986,Zusammenführung!$S$7:$AD$118,10,0)</f>
        <v>308651.9114688129</v>
      </c>
      <c r="H986" s="285">
        <f ca="1">VLOOKUP(E986,Zusammenführung!V$7:X$118,3,0)</f>
        <v>4</v>
      </c>
      <c r="I986" s="162">
        <f ca="1">VLOOKUP(F986,Zusammenführung!$Y$7:$AA$118,3,0)</f>
        <v>6</v>
      </c>
      <c r="J986" s="286">
        <f ca="1">VLOOKUP(G986,Zusammenführung!$AB$7:$AD$118,3,0)</f>
        <v>31</v>
      </c>
    </row>
    <row r="987" spans="1:10" x14ac:dyDescent="0.25">
      <c r="A987" s="6" t="s">
        <v>3105</v>
      </c>
      <c r="B987" s="5" t="s">
        <v>998</v>
      </c>
      <c r="C987" s="5" t="s">
        <v>1036</v>
      </c>
      <c r="D987" s="7">
        <v>325000</v>
      </c>
      <c r="E987" s="122">
        <f>VLOOKUP($D987,Zusammenführung!$S$7:$AD$118,4,0)</f>
        <v>200000</v>
      </c>
      <c r="F987" s="123">
        <f>VLOOKUP($D987,Zusammenführung!$S$7:$AD$118,7,0)</f>
        <v>300000</v>
      </c>
      <c r="G987" s="123">
        <f>VLOOKUP($D987,Zusammenführung!$S$7:$AD$118,10,0)</f>
        <v>308651.9114688129</v>
      </c>
      <c r="H987" s="285">
        <f ca="1">VLOOKUP(E987,Zusammenführung!V$7:X$118,3,0)</f>
        <v>4</v>
      </c>
      <c r="I987" s="162">
        <f ca="1">VLOOKUP(F987,Zusammenführung!$Y$7:$AA$118,3,0)</f>
        <v>6</v>
      </c>
      <c r="J987" s="286">
        <f ca="1">VLOOKUP(G987,Zusammenführung!$AB$7:$AD$118,3,0)</f>
        <v>31</v>
      </c>
    </row>
    <row r="988" spans="1:10" x14ac:dyDescent="0.25">
      <c r="A988" s="6" t="s">
        <v>3106</v>
      </c>
      <c r="B988" s="5" t="s">
        <v>1001</v>
      </c>
      <c r="C988" s="5" t="s">
        <v>1036</v>
      </c>
      <c r="D988" s="7">
        <v>325000</v>
      </c>
      <c r="E988" s="122">
        <f>VLOOKUP($D988,Zusammenführung!$S$7:$AD$118,4,0)</f>
        <v>200000</v>
      </c>
      <c r="F988" s="123">
        <f>VLOOKUP($D988,Zusammenführung!$S$7:$AD$118,7,0)</f>
        <v>300000</v>
      </c>
      <c r="G988" s="123">
        <f>VLOOKUP($D988,Zusammenführung!$S$7:$AD$118,10,0)</f>
        <v>308651.9114688129</v>
      </c>
      <c r="H988" s="285">
        <f ca="1">VLOOKUP(E988,Zusammenführung!V$7:X$118,3,0)</f>
        <v>4</v>
      </c>
      <c r="I988" s="162">
        <f ca="1">VLOOKUP(F988,Zusammenführung!$Y$7:$AA$118,3,0)</f>
        <v>6</v>
      </c>
      <c r="J988" s="286">
        <f ca="1">VLOOKUP(G988,Zusammenführung!$AB$7:$AD$118,3,0)</f>
        <v>31</v>
      </c>
    </row>
    <row r="989" spans="1:10" x14ac:dyDescent="0.25">
      <c r="A989" s="6" t="s">
        <v>3107</v>
      </c>
      <c r="B989" s="5" t="s">
        <v>996</v>
      </c>
      <c r="C989" s="5" t="s">
        <v>1036</v>
      </c>
      <c r="D989" s="7">
        <v>325000</v>
      </c>
      <c r="E989" s="122">
        <f>VLOOKUP($D989,Zusammenführung!$S$7:$AD$118,4,0)</f>
        <v>200000</v>
      </c>
      <c r="F989" s="123">
        <f>VLOOKUP($D989,Zusammenführung!$S$7:$AD$118,7,0)</f>
        <v>300000</v>
      </c>
      <c r="G989" s="123">
        <f>VLOOKUP($D989,Zusammenführung!$S$7:$AD$118,10,0)</f>
        <v>308651.9114688129</v>
      </c>
      <c r="H989" s="285">
        <f ca="1">VLOOKUP(E989,Zusammenführung!V$7:X$118,3,0)</f>
        <v>4</v>
      </c>
      <c r="I989" s="162">
        <f ca="1">VLOOKUP(F989,Zusammenführung!$Y$7:$AA$118,3,0)</f>
        <v>6</v>
      </c>
      <c r="J989" s="286">
        <f ca="1">VLOOKUP(G989,Zusammenführung!$AB$7:$AD$118,3,0)</f>
        <v>31</v>
      </c>
    </row>
    <row r="990" spans="1:10" x14ac:dyDescent="0.25">
      <c r="A990" s="6" t="s">
        <v>3108</v>
      </c>
      <c r="B990" s="5" t="s">
        <v>1000</v>
      </c>
      <c r="C990" s="5" t="s">
        <v>1036</v>
      </c>
      <c r="D990" s="7">
        <v>325000</v>
      </c>
      <c r="E990" s="122">
        <f>VLOOKUP($D990,Zusammenführung!$S$7:$AD$118,4,0)</f>
        <v>200000</v>
      </c>
      <c r="F990" s="123">
        <f>VLOOKUP($D990,Zusammenführung!$S$7:$AD$118,7,0)</f>
        <v>300000</v>
      </c>
      <c r="G990" s="123">
        <f>VLOOKUP($D990,Zusammenführung!$S$7:$AD$118,10,0)</f>
        <v>308651.9114688129</v>
      </c>
      <c r="H990" s="285">
        <f ca="1">VLOOKUP(E990,Zusammenführung!V$7:X$118,3,0)</f>
        <v>4</v>
      </c>
      <c r="I990" s="162">
        <f ca="1">VLOOKUP(F990,Zusammenführung!$Y$7:$AA$118,3,0)</f>
        <v>6</v>
      </c>
      <c r="J990" s="286">
        <f ca="1">VLOOKUP(G990,Zusammenführung!$AB$7:$AD$118,3,0)</f>
        <v>31</v>
      </c>
    </row>
    <row r="991" spans="1:10" x14ac:dyDescent="0.25">
      <c r="A991" s="6" t="s">
        <v>3109</v>
      </c>
      <c r="B991" s="5" t="s">
        <v>1005</v>
      </c>
      <c r="C991" s="5" t="s">
        <v>1036</v>
      </c>
      <c r="D991" s="7">
        <v>300000</v>
      </c>
      <c r="E991" s="122">
        <f>VLOOKUP($D991,Zusammenführung!$S$7:$AD$118,4,0)</f>
        <v>200000</v>
      </c>
      <c r="F991" s="123">
        <f>VLOOKUP($D991,Zusammenführung!$S$7:$AD$118,7,0)</f>
        <v>300000</v>
      </c>
      <c r="G991" s="123">
        <f>VLOOKUP($D991,Zusammenführung!$S$7:$AD$118,10,0)</f>
        <v>308651.9114688129</v>
      </c>
      <c r="H991" s="285">
        <f ca="1">VLOOKUP(E991,Zusammenführung!V$7:X$118,3,0)</f>
        <v>4</v>
      </c>
      <c r="I991" s="162">
        <f ca="1">VLOOKUP(F991,Zusammenführung!$Y$7:$AA$118,3,0)</f>
        <v>6</v>
      </c>
      <c r="J991" s="286">
        <f ca="1">VLOOKUP(G991,Zusammenführung!$AB$7:$AD$118,3,0)</f>
        <v>31</v>
      </c>
    </row>
    <row r="992" spans="1:10" x14ac:dyDescent="0.25">
      <c r="A992" s="6" t="s">
        <v>3110</v>
      </c>
      <c r="B992" s="5" t="s">
        <v>1009</v>
      </c>
      <c r="C992" s="5" t="s">
        <v>1036</v>
      </c>
      <c r="D992" s="7">
        <v>300000</v>
      </c>
      <c r="E992" s="122">
        <f>VLOOKUP($D992,Zusammenführung!$S$7:$AD$118,4,0)</f>
        <v>200000</v>
      </c>
      <c r="F992" s="123">
        <f>VLOOKUP($D992,Zusammenführung!$S$7:$AD$118,7,0)</f>
        <v>300000</v>
      </c>
      <c r="G992" s="123">
        <f>VLOOKUP($D992,Zusammenführung!$S$7:$AD$118,10,0)</f>
        <v>308651.9114688129</v>
      </c>
      <c r="H992" s="285">
        <f ca="1">VLOOKUP(E992,Zusammenführung!V$7:X$118,3,0)</f>
        <v>4</v>
      </c>
      <c r="I992" s="162">
        <f ca="1">VLOOKUP(F992,Zusammenführung!$Y$7:$AA$118,3,0)</f>
        <v>6</v>
      </c>
      <c r="J992" s="286">
        <f ca="1">VLOOKUP(G992,Zusammenführung!$AB$7:$AD$118,3,0)</f>
        <v>31</v>
      </c>
    </row>
    <row r="993" spans="1:10" x14ac:dyDescent="0.25">
      <c r="A993" s="6" t="s">
        <v>3111</v>
      </c>
      <c r="B993" s="5" t="s">
        <v>1003</v>
      </c>
      <c r="C993" s="5" t="s">
        <v>1036</v>
      </c>
      <c r="D993" s="7">
        <v>300000</v>
      </c>
      <c r="E993" s="122">
        <f>VLOOKUP($D993,Zusammenführung!$S$7:$AD$118,4,0)</f>
        <v>200000</v>
      </c>
      <c r="F993" s="123">
        <f>VLOOKUP($D993,Zusammenführung!$S$7:$AD$118,7,0)</f>
        <v>300000</v>
      </c>
      <c r="G993" s="123">
        <f>VLOOKUP($D993,Zusammenführung!$S$7:$AD$118,10,0)</f>
        <v>308651.9114688129</v>
      </c>
      <c r="H993" s="285">
        <f ca="1">VLOOKUP(E993,Zusammenführung!V$7:X$118,3,0)</f>
        <v>4</v>
      </c>
      <c r="I993" s="162">
        <f ca="1">VLOOKUP(F993,Zusammenführung!$Y$7:$AA$118,3,0)</f>
        <v>6</v>
      </c>
      <c r="J993" s="286">
        <f ca="1">VLOOKUP(G993,Zusammenführung!$AB$7:$AD$118,3,0)</f>
        <v>31</v>
      </c>
    </row>
    <row r="994" spans="1:10" x14ac:dyDescent="0.25">
      <c r="A994" s="6" t="s">
        <v>3112</v>
      </c>
      <c r="B994" s="5" t="s">
        <v>1004</v>
      </c>
      <c r="C994" s="5" t="s">
        <v>1036</v>
      </c>
      <c r="D994" s="7">
        <v>300000</v>
      </c>
      <c r="E994" s="122">
        <f>VLOOKUP($D994,Zusammenführung!$S$7:$AD$118,4,0)</f>
        <v>200000</v>
      </c>
      <c r="F994" s="123">
        <f>VLOOKUP($D994,Zusammenführung!$S$7:$AD$118,7,0)</f>
        <v>300000</v>
      </c>
      <c r="G994" s="123">
        <f>VLOOKUP($D994,Zusammenführung!$S$7:$AD$118,10,0)</f>
        <v>308651.9114688129</v>
      </c>
      <c r="H994" s="285">
        <f ca="1">VLOOKUP(E994,Zusammenführung!V$7:X$118,3,0)</f>
        <v>4</v>
      </c>
      <c r="I994" s="162">
        <f ca="1">VLOOKUP(F994,Zusammenführung!$Y$7:$AA$118,3,0)</f>
        <v>6</v>
      </c>
      <c r="J994" s="286">
        <f ca="1">VLOOKUP(G994,Zusammenführung!$AB$7:$AD$118,3,0)</f>
        <v>31</v>
      </c>
    </row>
    <row r="995" spans="1:10" x14ac:dyDescent="0.25">
      <c r="A995" s="6" t="s">
        <v>3113</v>
      </c>
      <c r="B995" s="5" t="s">
        <v>1006</v>
      </c>
      <c r="C995" s="5" t="s">
        <v>1036</v>
      </c>
      <c r="D995" s="7">
        <v>300000</v>
      </c>
      <c r="E995" s="122">
        <f>VLOOKUP($D995,Zusammenführung!$S$7:$AD$118,4,0)</f>
        <v>200000</v>
      </c>
      <c r="F995" s="123">
        <f>VLOOKUP($D995,Zusammenführung!$S$7:$AD$118,7,0)</f>
        <v>300000</v>
      </c>
      <c r="G995" s="123">
        <f>VLOOKUP($D995,Zusammenführung!$S$7:$AD$118,10,0)</f>
        <v>308651.9114688129</v>
      </c>
      <c r="H995" s="285">
        <f ca="1">VLOOKUP(E995,Zusammenführung!V$7:X$118,3,0)</f>
        <v>4</v>
      </c>
      <c r="I995" s="162">
        <f ca="1">VLOOKUP(F995,Zusammenführung!$Y$7:$AA$118,3,0)</f>
        <v>6</v>
      </c>
      <c r="J995" s="286">
        <f ca="1">VLOOKUP(G995,Zusammenführung!$AB$7:$AD$118,3,0)</f>
        <v>31</v>
      </c>
    </row>
    <row r="996" spans="1:10" x14ac:dyDescent="0.25">
      <c r="A996" s="6" t="s">
        <v>3114</v>
      </c>
      <c r="B996" s="5" t="s">
        <v>1007</v>
      </c>
      <c r="C996" s="5" t="s">
        <v>1036</v>
      </c>
      <c r="D996" s="7">
        <v>300000</v>
      </c>
      <c r="E996" s="122">
        <f>VLOOKUP($D996,Zusammenführung!$S$7:$AD$118,4,0)</f>
        <v>200000</v>
      </c>
      <c r="F996" s="123">
        <f>VLOOKUP($D996,Zusammenführung!$S$7:$AD$118,7,0)</f>
        <v>300000</v>
      </c>
      <c r="G996" s="123">
        <f>VLOOKUP($D996,Zusammenführung!$S$7:$AD$118,10,0)</f>
        <v>308651.9114688129</v>
      </c>
      <c r="H996" s="285">
        <f ca="1">VLOOKUP(E996,Zusammenführung!V$7:X$118,3,0)</f>
        <v>4</v>
      </c>
      <c r="I996" s="162">
        <f ca="1">VLOOKUP(F996,Zusammenführung!$Y$7:$AA$118,3,0)</f>
        <v>6</v>
      </c>
      <c r="J996" s="286">
        <f ca="1">VLOOKUP(G996,Zusammenführung!$AB$7:$AD$118,3,0)</f>
        <v>31</v>
      </c>
    </row>
    <row r="997" spans="1:10" x14ac:dyDescent="0.25">
      <c r="A997" s="6" t="s">
        <v>3115</v>
      </c>
      <c r="B997" s="5" t="s">
        <v>1002</v>
      </c>
      <c r="C997" s="5" t="s">
        <v>1036</v>
      </c>
      <c r="D997" s="7">
        <v>300000</v>
      </c>
      <c r="E997" s="122">
        <f>VLOOKUP($D997,Zusammenführung!$S$7:$AD$118,4,0)</f>
        <v>200000</v>
      </c>
      <c r="F997" s="123">
        <f>VLOOKUP($D997,Zusammenführung!$S$7:$AD$118,7,0)</f>
        <v>300000</v>
      </c>
      <c r="G997" s="123">
        <f>VLOOKUP($D997,Zusammenführung!$S$7:$AD$118,10,0)</f>
        <v>308651.9114688129</v>
      </c>
      <c r="H997" s="285">
        <f ca="1">VLOOKUP(E997,Zusammenführung!V$7:X$118,3,0)</f>
        <v>4</v>
      </c>
      <c r="I997" s="162">
        <f ca="1">VLOOKUP(F997,Zusammenführung!$Y$7:$AA$118,3,0)</f>
        <v>6</v>
      </c>
      <c r="J997" s="286">
        <f ca="1">VLOOKUP(G997,Zusammenführung!$AB$7:$AD$118,3,0)</f>
        <v>31</v>
      </c>
    </row>
    <row r="998" spans="1:10" x14ac:dyDescent="0.25">
      <c r="A998" s="6" t="s">
        <v>3116</v>
      </c>
      <c r="B998" s="5" t="s">
        <v>1008</v>
      </c>
      <c r="C998" s="5" t="s">
        <v>1036</v>
      </c>
      <c r="D998" s="7">
        <v>300000</v>
      </c>
      <c r="E998" s="122">
        <f>VLOOKUP($D998,Zusammenführung!$S$7:$AD$118,4,0)</f>
        <v>200000</v>
      </c>
      <c r="F998" s="123">
        <f>VLOOKUP($D998,Zusammenführung!$S$7:$AD$118,7,0)</f>
        <v>300000</v>
      </c>
      <c r="G998" s="123">
        <f>VLOOKUP($D998,Zusammenführung!$S$7:$AD$118,10,0)</f>
        <v>308651.9114688129</v>
      </c>
      <c r="H998" s="285">
        <f ca="1">VLOOKUP(E998,Zusammenführung!V$7:X$118,3,0)</f>
        <v>4</v>
      </c>
      <c r="I998" s="162">
        <f ca="1">VLOOKUP(F998,Zusammenführung!$Y$7:$AA$118,3,0)</f>
        <v>6</v>
      </c>
      <c r="J998" s="286">
        <f ca="1">VLOOKUP(G998,Zusammenführung!$AB$7:$AD$118,3,0)</f>
        <v>31</v>
      </c>
    </row>
    <row r="999" spans="1:10" x14ac:dyDescent="0.25">
      <c r="A999" s="6" t="s">
        <v>3117</v>
      </c>
      <c r="B999" s="5" t="s">
        <v>1010</v>
      </c>
      <c r="C999" s="5" t="s">
        <v>1036</v>
      </c>
      <c r="D999" s="7">
        <v>250000</v>
      </c>
      <c r="E999" s="122">
        <f>VLOOKUP($D999,Zusammenführung!$S$7:$AD$118,4,0)</f>
        <v>200000</v>
      </c>
      <c r="F999" s="123">
        <f>VLOOKUP($D999,Zusammenführung!$S$7:$AD$118,7,0)</f>
        <v>200000</v>
      </c>
      <c r="G999" s="123">
        <f>VLOOKUP($D999,Zusammenführung!$S$7:$AD$118,10,0)</f>
        <v>235010.06036217304</v>
      </c>
      <c r="H999" s="285">
        <f ca="1">VLOOKUP(E999,Zusammenführung!V$7:X$118,3,0)</f>
        <v>4</v>
      </c>
      <c r="I999" s="162">
        <f ca="1">VLOOKUP(F999,Zusammenführung!$Y$7:$AA$118,3,0)</f>
        <v>5</v>
      </c>
      <c r="J999" s="286">
        <f ca="1">VLOOKUP(G999,Zusammenführung!$AB$7:$AD$118,3,0)</f>
        <v>29</v>
      </c>
    </row>
    <row r="1000" spans="1:10" x14ac:dyDescent="0.25">
      <c r="A1000" s="6" t="s">
        <v>3118</v>
      </c>
      <c r="B1000" s="5" t="s">
        <v>1011</v>
      </c>
      <c r="C1000" s="5" t="s">
        <v>1036</v>
      </c>
      <c r="D1000" s="7">
        <v>250000</v>
      </c>
      <c r="E1000" s="122">
        <f>VLOOKUP($D1000,Zusammenführung!$S$7:$AD$118,4,0)</f>
        <v>200000</v>
      </c>
      <c r="F1000" s="123">
        <f>VLOOKUP($D1000,Zusammenführung!$S$7:$AD$118,7,0)</f>
        <v>200000</v>
      </c>
      <c r="G1000" s="123">
        <f>VLOOKUP($D1000,Zusammenführung!$S$7:$AD$118,10,0)</f>
        <v>235010.06036217304</v>
      </c>
      <c r="H1000" s="285">
        <f ca="1">VLOOKUP(E1000,Zusammenführung!V$7:X$118,3,0)</f>
        <v>4</v>
      </c>
      <c r="I1000" s="162">
        <f ca="1">VLOOKUP(F1000,Zusammenführung!$Y$7:$AA$118,3,0)</f>
        <v>5</v>
      </c>
      <c r="J1000" s="286">
        <f ca="1">VLOOKUP(G1000,Zusammenführung!$AB$7:$AD$118,3,0)</f>
        <v>29</v>
      </c>
    </row>
    <row r="1001" spans="1:10" x14ac:dyDescent="0.25">
      <c r="A1001" s="6" t="s">
        <v>3119</v>
      </c>
      <c r="B1001" s="5" t="s">
        <v>1012</v>
      </c>
      <c r="C1001" s="5" t="s">
        <v>1036</v>
      </c>
      <c r="D1001" s="7">
        <v>200000</v>
      </c>
      <c r="E1001" s="122">
        <f>VLOOKUP($D1001,Zusammenführung!$S$7:$AD$118,4,0)</f>
        <v>200000</v>
      </c>
      <c r="F1001" s="123">
        <f>VLOOKUP($D1001,Zusammenführung!$S$7:$AD$118,7,0)</f>
        <v>200000</v>
      </c>
      <c r="G1001" s="123">
        <f>VLOOKUP($D1001,Zusammenführung!$S$7:$AD$118,10,0)</f>
        <v>200000</v>
      </c>
      <c r="H1001" s="285">
        <f ca="1">VLOOKUP(E1001,Zusammenführung!V$7:X$118,3,0)</f>
        <v>4</v>
      </c>
      <c r="I1001" s="162">
        <f ca="1">VLOOKUP(F1001,Zusammenführung!$Y$7:$AA$118,3,0)</f>
        <v>5</v>
      </c>
      <c r="J1001" s="286">
        <f ca="1">VLOOKUP(G1001,Zusammenführung!$AB$7:$AD$118,3,0)</f>
        <v>28</v>
      </c>
    </row>
    <row r="1002" spans="1:10" x14ac:dyDescent="0.25">
      <c r="A1002" s="6" t="s">
        <v>3120</v>
      </c>
      <c r="B1002" s="5" t="s">
        <v>1013</v>
      </c>
      <c r="C1002" s="5" t="s">
        <v>1036</v>
      </c>
      <c r="D1002" s="7">
        <v>200000</v>
      </c>
      <c r="E1002" s="122">
        <f>VLOOKUP($D1002,Zusammenführung!$S$7:$AD$118,4,0)</f>
        <v>200000</v>
      </c>
      <c r="F1002" s="123">
        <f>VLOOKUP($D1002,Zusammenführung!$S$7:$AD$118,7,0)</f>
        <v>200000</v>
      </c>
      <c r="G1002" s="123">
        <f>VLOOKUP($D1002,Zusammenführung!$S$7:$AD$118,10,0)</f>
        <v>200000</v>
      </c>
      <c r="H1002" s="285">
        <f ca="1">VLOOKUP(E1002,Zusammenführung!V$7:X$118,3,0)</f>
        <v>4</v>
      </c>
      <c r="I1002" s="162">
        <f ca="1">VLOOKUP(F1002,Zusammenführung!$Y$7:$AA$118,3,0)</f>
        <v>5</v>
      </c>
      <c r="J1002" s="286">
        <f ca="1">VLOOKUP(G1002,Zusammenführung!$AB$7:$AD$118,3,0)</f>
        <v>28</v>
      </c>
    </row>
    <row r="1003" spans="1:10" x14ac:dyDescent="0.25">
      <c r="A1003" s="6" t="s">
        <v>3121</v>
      </c>
      <c r="B1003" s="5" t="s">
        <v>1016</v>
      </c>
      <c r="C1003" s="5" t="s">
        <v>1036</v>
      </c>
      <c r="D1003" s="7">
        <v>200000</v>
      </c>
      <c r="E1003" s="122">
        <f>VLOOKUP($D1003,Zusammenführung!$S$7:$AD$118,4,0)</f>
        <v>200000</v>
      </c>
      <c r="F1003" s="123">
        <f>VLOOKUP($D1003,Zusammenführung!$S$7:$AD$118,7,0)</f>
        <v>200000</v>
      </c>
      <c r="G1003" s="123">
        <f>VLOOKUP($D1003,Zusammenführung!$S$7:$AD$118,10,0)</f>
        <v>200000</v>
      </c>
      <c r="H1003" s="285">
        <f ca="1">VLOOKUP(E1003,Zusammenführung!V$7:X$118,3,0)</f>
        <v>4</v>
      </c>
      <c r="I1003" s="162">
        <f ca="1">VLOOKUP(F1003,Zusammenführung!$Y$7:$AA$118,3,0)</f>
        <v>5</v>
      </c>
      <c r="J1003" s="286">
        <f ca="1">VLOOKUP(G1003,Zusammenführung!$AB$7:$AD$118,3,0)</f>
        <v>28</v>
      </c>
    </row>
    <row r="1004" spans="1:10" x14ac:dyDescent="0.25">
      <c r="A1004" s="6" t="s">
        <v>3122</v>
      </c>
      <c r="B1004" s="5" t="s">
        <v>1015</v>
      </c>
      <c r="C1004" s="5" t="s">
        <v>1036</v>
      </c>
      <c r="D1004" s="7">
        <v>200000</v>
      </c>
      <c r="E1004" s="122">
        <f>VLOOKUP($D1004,Zusammenführung!$S$7:$AD$118,4,0)</f>
        <v>200000</v>
      </c>
      <c r="F1004" s="123">
        <f>VLOOKUP($D1004,Zusammenführung!$S$7:$AD$118,7,0)</f>
        <v>200000</v>
      </c>
      <c r="G1004" s="123">
        <f>VLOOKUP($D1004,Zusammenführung!$S$7:$AD$118,10,0)</f>
        <v>200000</v>
      </c>
      <c r="H1004" s="285">
        <f ca="1">VLOOKUP(E1004,Zusammenführung!V$7:X$118,3,0)</f>
        <v>4</v>
      </c>
      <c r="I1004" s="162">
        <f ca="1">VLOOKUP(F1004,Zusammenführung!$Y$7:$AA$118,3,0)</f>
        <v>5</v>
      </c>
      <c r="J1004" s="286">
        <f ca="1">VLOOKUP(G1004,Zusammenführung!$AB$7:$AD$118,3,0)</f>
        <v>28</v>
      </c>
    </row>
    <row r="1005" spans="1:10" x14ac:dyDescent="0.25">
      <c r="A1005" s="6" t="s">
        <v>3123</v>
      </c>
      <c r="B1005" s="5" t="s">
        <v>1020</v>
      </c>
      <c r="C1005" s="5" t="s">
        <v>1036</v>
      </c>
      <c r="D1005" s="7">
        <v>200000</v>
      </c>
      <c r="E1005" s="122">
        <f>VLOOKUP($D1005,Zusammenführung!$S$7:$AD$118,4,0)</f>
        <v>200000</v>
      </c>
      <c r="F1005" s="123">
        <f>VLOOKUP($D1005,Zusammenführung!$S$7:$AD$118,7,0)</f>
        <v>200000</v>
      </c>
      <c r="G1005" s="123">
        <f>VLOOKUP($D1005,Zusammenführung!$S$7:$AD$118,10,0)</f>
        <v>200000</v>
      </c>
      <c r="H1005" s="285">
        <f ca="1">VLOOKUP(E1005,Zusammenführung!V$7:X$118,3,0)</f>
        <v>4</v>
      </c>
      <c r="I1005" s="162">
        <f ca="1">VLOOKUP(F1005,Zusammenführung!$Y$7:$AA$118,3,0)</f>
        <v>5</v>
      </c>
      <c r="J1005" s="286">
        <f ca="1">VLOOKUP(G1005,Zusammenführung!$AB$7:$AD$118,3,0)</f>
        <v>28</v>
      </c>
    </row>
    <row r="1006" spans="1:10" x14ac:dyDescent="0.25">
      <c r="A1006" s="6" t="s">
        <v>3124</v>
      </c>
      <c r="B1006" s="5" t="s">
        <v>1017</v>
      </c>
      <c r="C1006" s="5" t="s">
        <v>1036</v>
      </c>
      <c r="D1006" s="7">
        <v>200000</v>
      </c>
      <c r="E1006" s="122">
        <f>VLOOKUP($D1006,Zusammenführung!$S$7:$AD$118,4,0)</f>
        <v>200000</v>
      </c>
      <c r="F1006" s="123">
        <f>VLOOKUP($D1006,Zusammenführung!$S$7:$AD$118,7,0)</f>
        <v>200000</v>
      </c>
      <c r="G1006" s="123">
        <f>VLOOKUP($D1006,Zusammenführung!$S$7:$AD$118,10,0)</f>
        <v>200000</v>
      </c>
      <c r="H1006" s="285">
        <f ca="1">VLOOKUP(E1006,Zusammenführung!V$7:X$118,3,0)</f>
        <v>4</v>
      </c>
      <c r="I1006" s="162">
        <f ca="1">VLOOKUP(F1006,Zusammenführung!$Y$7:$AA$118,3,0)</f>
        <v>5</v>
      </c>
      <c r="J1006" s="286">
        <f ca="1">VLOOKUP(G1006,Zusammenführung!$AB$7:$AD$118,3,0)</f>
        <v>28</v>
      </c>
    </row>
    <row r="1007" spans="1:10" x14ac:dyDescent="0.25">
      <c r="A1007" s="6" t="s">
        <v>3125</v>
      </c>
      <c r="B1007" s="5" t="s">
        <v>1014</v>
      </c>
      <c r="C1007" s="5" t="s">
        <v>1036</v>
      </c>
      <c r="D1007" s="7">
        <v>200000</v>
      </c>
      <c r="E1007" s="122">
        <f>VLOOKUP($D1007,Zusammenführung!$S$7:$AD$118,4,0)</f>
        <v>200000</v>
      </c>
      <c r="F1007" s="123">
        <f>VLOOKUP($D1007,Zusammenführung!$S$7:$AD$118,7,0)</f>
        <v>200000</v>
      </c>
      <c r="G1007" s="123">
        <f>VLOOKUP($D1007,Zusammenführung!$S$7:$AD$118,10,0)</f>
        <v>200000</v>
      </c>
      <c r="H1007" s="285">
        <f ca="1">VLOOKUP(E1007,Zusammenführung!V$7:X$118,3,0)</f>
        <v>4</v>
      </c>
      <c r="I1007" s="162">
        <f ca="1">VLOOKUP(F1007,Zusammenführung!$Y$7:$AA$118,3,0)</f>
        <v>5</v>
      </c>
      <c r="J1007" s="286">
        <f ca="1">VLOOKUP(G1007,Zusammenführung!$AB$7:$AD$118,3,0)</f>
        <v>28</v>
      </c>
    </row>
    <row r="1008" spans="1:10" x14ac:dyDescent="0.25">
      <c r="A1008" s="6" t="s">
        <v>3126</v>
      </c>
      <c r="B1008" s="5" t="s">
        <v>1018</v>
      </c>
      <c r="C1008" s="5" t="s">
        <v>1036</v>
      </c>
      <c r="D1008" s="7">
        <v>200000</v>
      </c>
      <c r="E1008" s="122">
        <f>VLOOKUP($D1008,Zusammenführung!$S$7:$AD$118,4,0)</f>
        <v>200000</v>
      </c>
      <c r="F1008" s="123">
        <f>VLOOKUP($D1008,Zusammenführung!$S$7:$AD$118,7,0)</f>
        <v>200000</v>
      </c>
      <c r="G1008" s="123">
        <f>VLOOKUP($D1008,Zusammenführung!$S$7:$AD$118,10,0)</f>
        <v>200000</v>
      </c>
      <c r="H1008" s="285">
        <f ca="1">VLOOKUP(E1008,Zusammenführung!V$7:X$118,3,0)</f>
        <v>4</v>
      </c>
      <c r="I1008" s="162">
        <f ca="1">VLOOKUP(F1008,Zusammenführung!$Y$7:$AA$118,3,0)</f>
        <v>5</v>
      </c>
      <c r="J1008" s="286">
        <f ca="1">VLOOKUP(G1008,Zusammenführung!$AB$7:$AD$118,3,0)</f>
        <v>28</v>
      </c>
    </row>
    <row r="1009" spans="1:10" x14ac:dyDescent="0.25">
      <c r="A1009" s="6" t="s">
        <v>3127</v>
      </c>
      <c r="B1009" s="5" t="s">
        <v>1019</v>
      </c>
      <c r="C1009" s="5" t="s">
        <v>1036</v>
      </c>
      <c r="D1009" s="7">
        <v>200000</v>
      </c>
      <c r="E1009" s="122">
        <f>VLOOKUP($D1009,Zusammenführung!$S$7:$AD$118,4,0)</f>
        <v>200000</v>
      </c>
      <c r="F1009" s="123">
        <f>VLOOKUP($D1009,Zusammenführung!$S$7:$AD$118,7,0)</f>
        <v>200000</v>
      </c>
      <c r="G1009" s="123">
        <f>VLOOKUP($D1009,Zusammenführung!$S$7:$AD$118,10,0)</f>
        <v>200000</v>
      </c>
      <c r="H1009" s="285">
        <f ca="1">VLOOKUP(E1009,Zusammenführung!V$7:X$118,3,0)</f>
        <v>4</v>
      </c>
      <c r="I1009" s="162">
        <f ca="1">VLOOKUP(F1009,Zusammenführung!$Y$7:$AA$118,3,0)</f>
        <v>5</v>
      </c>
      <c r="J1009" s="286">
        <f ca="1">VLOOKUP(G1009,Zusammenführung!$AB$7:$AD$118,3,0)</f>
        <v>28</v>
      </c>
    </row>
    <row r="1010" spans="1:10" x14ac:dyDescent="0.25">
      <c r="A1010" s="6" t="s">
        <v>3128</v>
      </c>
      <c r="B1010" s="5" t="s">
        <v>1021</v>
      </c>
      <c r="C1010" s="5" t="s">
        <v>1036</v>
      </c>
      <c r="D1010" s="7">
        <v>175000</v>
      </c>
      <c r="E1010" s="122">
        <f>VLOOKUP($D1010,Zusammenführung!$S$7:$AD$118,4,0)</f>
        <v>200000</v>
      </c>
      <c r="F1010" s="123">
        <f>VLOOKUP($D1010,Zusammenführung!$S$7:$AD$118,7,0)</f>
        <v>150000</v>
      </c>
      <c r="G1010" s="123">
        <f>VLOOKUP($D1010,Zusammenführung!$S$7:$AD$118,10,0)</f>
        <v>172591.36212624583</v>
      </c>
      <c r="H1010" s="285">
        <f ca="1">VLOOKUP(E1010,Zusammenführung!V$7:X$118,3,0)</f>
        <v>4</v>
      </c>
      <c r="I1010" s="162">
        <f ca="1">VLOOKUP(F1010,Zusammenführung!$Y$7:$AA$118,3,0)</f>
        <v>4</v>
      </c>
      <c r="J1010" s="286">
        <f ca="1">VLOOKUP(G1010,Zusammenführung!$AB$7:$AD$118,3,0)</f>
        <v>26</v>
      </c>
    </row>
    <row r="1011" spans="1:10" x14ac:dyDescent="0.25">
      <c r="A1011" s="6" t="s">
        <v>3129</v>
      </c>
      <c r="B1011" s="5" t="s">
        <v>1023</v>
      </c>
      <c r="C1011" s="5" t="s">
        <v>1036</v>
      </c>
      <c r="D1011" s="7">
        <v>150000</v>
      </c>
      <c r="E1011" s="122">
        <f>VLOOKUP($D1011,Zusammenführung!$S$7:$AD$118,4,0)</f>
        <v>100000</v>
      </c>
      <c r="F1011" s="123">
        <f>VLOOKUP($D1011,Zusammenführung!$S$7:$AD$118,7,0)</f>
        <v>150000</v>
      </c>
      <c r="G1011" s="123">
        <f>VLOOKUP($D1011,Zusammenführung!$S$7:$AD$118,10,0)</f>
        <v>147176.07973421927</v>
      </c>
      <c r="H1011" s="285">
        <f ca="1">VLOOKUP(E1011,Zusammenführung!V$7:X$118,3,0)</f>
        <v>3</v>
      </c>
      <c r="I1011" s="162">
        <f ca="1">VLOOKUP(F1011,Zusammenführung!$Y$7:$AA$118,3,0)</f>
        <v>4</v>
      </c>
      <c r="J1011" s="286">
        <f ca="1">VLOOKUP(G1011,Zusammenführung!$AB$7:$AD$118,3,0)</f>
        <v>24</v>
      </c>
    </row>
    <row r="1012" spans="1:10" x14ac:dyDescent="0.25">
      <c r="A1012" s="6" t="s">
        <v>3130</v>
      </c>
      <c r="B1012" s="5" t="s">
        <v>1026</v>
      </c>
      <c r="C1012" s="5" t="s">
        <v>1036</v>
      </c>
      <c r="D1012" s="7">
        <v>150000</v>
      </c>
      <c r="E1012" s="122">
        <f>VLOOKUP($D1012,Zusammenführung!$S$7:$AD$118,4,0)</f>
        <v>100000</v>
      </c>
      <c r="F1012" s="123">
        <f>VLOOKUP($D1012,Zusammenführung!$S$7:$AD$118,7,0)</f>
        <v>150000</v>
      </c>
      <c r="G1012" s="123">
        <f>VLOOKUP($D1012,Zusammenführung!$S$7:$AD$118,10,0)</f>
        <v>147176.07973421927</v>
      </c>
      <c r="H1012" s="285">
        <f ca="1">VLOOKUP(E1012,Zusammenführung!V$7:X$118,3,0)</f>
        <v>3</v>
      </c>
      <c r="I1012" s="162">
        <f ca="1">VLOOKUP(F1012,Zusammenführung!$Y$7:$AA$118,3,0)</f>
        <v>4</v>
      </c>
      <c r="J1012" s="286">
        <f ca="1">VLOOKUP(G1012,Zusammenführung!$AB$7:$AD$118,3,0)</f>
        <v>24</v>
      </c>
    </row>
    <row r="1013" spans="1:10" x14ac:dyDescent="0.25">
      <c r="A1013" s="6" t="s">
        <v>3131</v>
      </c>
      <c r="B1013" s="5" t="s">
        <v>1025</v>
      </c>
      <c r="C1013" s="5" t="s">
        <v>1036</v>
      </c>
      <c r="D1013" s="7">
        <v>150000</v>
      </c>
      <c r="E1013" s="122">
        <f>VLOOKUP($D1013,Zusammenführung!$S$7:$AD$118,4,0)</f>
        <v>100000</v>
      </c>
      <c r="F1013" s="123">
        <f>VLOOKUP($D1013,Zusammenführung!$S$7:$AD$118,7,0)</f>
        <v>150000</v>
      </c>
      <c r="G1013" s="123">
        <f>VLOOKUP($D1013,Zusammenführung!$S$7:$AD$118,10,0)</f>
        <v>147176.07973421927</v>
      </c>
      <c r="H1013" s="285">
        <f ca="1">VLOOKUP(E1013,Zusammenführung!V$7:X$118,3,0)</f>
        <v>3</v>
      </c>
      <c r="I1013" s="162">
        <f ca="1">VLOOKUP(F1013,Zusammenführung!$Y$7:$AA$118,3,0)</f>
        <v>4</v>
      </c>
      <c r="J1013" s="286">
        <f ca="1">VLOOKUP(G1013,Zusammenführung!$AB$7:$AD$118,3,0)</f>
        <v>24</v>
      </c>
    </row>
    <row r="1014" spans="1:10" x14ac:dyDescent="0.25">
      <c r="A1014" s="6" t="s">
        <v>3132</v>
      </c>
      <c r="B1014" s="5" t="s">
        <v>1027</v>
      </c>
      <c r="C1014" s="5" t="s">
        <v>1036</v>
      </c>
      <c r="D1014" s="7">
        <v>150000</v>
      </c>
      <c r="E1014" s="122">
        <f>VLOOKUP($D1014,Zusammenführung!$S$7:$AD$118,4,0)</f>
        <v>100000</v>
      </c>
      <c r="F1014" s="123">
        <f>VLOOKUP($D1014,Zusammenführung!$S$7:$AD$118,7,0)</f>
        <v>150000</v>
      </c>
      <c r="G1014" s="123">
        <f>VLOOKUP($D1014,Zusammenführung!$S$7:$AD$118,10,0)</f>
        <v>147176.07973421927</v>
      </c>
      <c r="H1014" s="285">
        <f ca="1">VLOOKUP(E1014,Zusammenführung!V$7:X$118,3,0)</f>
        <v>3</v>
      </c>
      <c r="I1014" s="162">
        <f ca="1">VLOOKUP(F1014,Zusammenführung!$Y$7:$AA$118,3,0)</f>
        <v>4</v>
      </c>
      <c r="J1014" s="286">
        <f ca="1">VLOOKUP(G1014,Zusammenführung!$AB$7:$AD$118,3,0)</f>
        <v>24</v>
      </c>
    </row>
    <row r="1015" spans="1:10" x14ac:dyDescent="0.25">
      <c r="A1015" s="6" t="s">
        <v>3133</v>
      </c>
      <c r="B1015" s="5" t="s">
        <v>1022</v>
      </c>
      <c r="C1015" s="5" t="s">
        <v>1036</v>
      </c>
      <c r="D1015" s="7">
        <v>150000</v>
      </c>
      <c r="E1015" s="122">
        <f>VLOOKUP($D1015,Zusammenführung!$S$7:$AD$118,4,0)</f>
        <v>100000</v>
      </c>
      <c r="F1015" s="123">
        <f>VLOOKUP($D1015,Zusammenführung!$S$7:$AD$118,7,0)</f>
        <v>150000</v>
      </c>
      <c r="G1015" s="123">
        <f>VLOOKUP($D1015,Zusammenführung!$S$7:$AD$118,10,0)</f>
        <v>147176.07973421927</v>
      </c>
      <c r="H1015" s="285">
        <f ca="1">VLOOKUP(E1015,Zusammenführung!V$7:X$118,3,0)</f>
        <v>3</v>
      </c>
      <c r="I1015" s="162">
        <f ca="1">VLOOKUP(F1015,Zusammenführung!$Y$7:$AA$118,3,0)</f>
        <v>4</v>
      </c>
      <c r="J1015" s="286">
        <f ca="1">VLOOKUP(G1015,Zusammenführung!$AB$7:$AD$118,3,0)</f>
        <v>24</v>
      </c>
    </row>
    <row r="1016" spans="1:10" x14ac:dyDescent="0.25">
      <c r="A1016" s="6" t="s">
        <v>3134</v>
      </c>
      <c r="B1016" s="5" t="s">
        <v>1024</v>
      </c>
      <c r="C1016" s="5" t="s">
        <v>1036</v>
      </c>
      <c r="D1016" s="7">
        <v>150000</v>
      </c>
      <c r="E1016" s="122">
        <f>VLOOKUP($D1016,Zusammenführung!$S$7:$AD$118,4,0)</f>
        <v>100000</v>
      </c>
      <c r="F1016" s="123">
        <f>VLOOKUP($D1016,Zusammenführung!$S$7:$AD$118,7,0)</f>
        <v>150000</v>
      </c>
      <c r="G1016" s="123">
        <f>VLOOKUP($D1016,Zusammenführung!$S$7:$AD$118,10,0)</f>
        <v>147176.07973421927</v>
      </c>
      <c r="H1016" s="285">
        <f ca="1">VLOOKUP(E1016,Zusammenführung!V$7:X$118,3,0)</f>
        <v>3</v>
      </c>
      <c r="I1016" s="162">
        <f ca="1">VLOOKUP(F1016,Zusammenführung!$Y$7:$AA$118,3,0)</f>
        <v>4</v>
      </c>
      <c r="J1016" s="286">
        <f ca="1">VLOOKUP(G1016,Zusammenführung!$AB$7:$AD$118,3,0)</f>
        <v>24</v>
      </c>
    </row>
    <row r="1017" spans="1:10" x14ac:dyDescent="0.25">
      <c r="A1017" s="6" t="s">
        <v>3135</v>
      </c>
      <c r="B1017" s="5" t="s">
        <v>1028</v>
      </c>
      <c r="C1017" s="5" t="s">
        <v>1036</v>
      </c>
      <c r="D1017" s="7">
        <v>150000</v>
      </c>
      <c r="E1017" s="122">
        <f>VLOOKUP($D1017,Zusammenführung!$S$7:$AD$118,4,0)</f>
        <v>100000</v>
      </c>
      <c r="F1017" s="123">
        <f>VLOOKUP($D1017,Zusammenführung!$S$7:$AD$118,7,0)</f>
        <v>150000</v>
      </c>
      <c r="G1017" s="123">
        <f>VLOOKUP($D1017,Zusammenführung!$S$7:$AD$118,10,0)</f>
        <v>147176.07973421927</v>
      </c>
      <c r="H1017" s="285">
        <f ca="1">VLOOKUP(E1017,Zusammenführung!V$7:X$118,3,0)</f>
        <v>3</v>
      </c>
      <c r="I1017" s="162">
        <f ca="1">VLOOKUP(F1017,Zusammenführung!$Y$7:$AA$118,3,0)</f>
        <v>4</v>
      </c>
      <c r="J1017" s="286">
        <f ca="1">VLOOKUP(G1017,Zusammenführung!$AB$7:$AD$118,3,0)</f>
        <v>24</v>
      </c>
    </row>
    <row r="1018" spans="1:10" x14ac:dyDescent="0.25">
      <c r="A1018" s="6" t="s">
        <v>3136</v>
      </c>
      <c r="B1018" s="5" t="s">
        <v>1033</v>
      </c>
      <c r="C1018" s="5" t="s">
        <v>1036</v>
      </c>
      <c r="D1018" s="7">
        <v>100000</v>
      </c>
      <c r="E1018" s="122">
        <f>VLOOKUP($D1018,Zusammenführung!$S$7:$AD$118,4,0)</f>
        <v>100000</v>
      </c>
      <c r="F1018" s="123">
        <f>VLOOKUP($D1018,Zusammenführung!$S$7:$AD$118,7,0)</f>
        <v>100000</v>
      </c>
      <c r="G1018" s="123">
        <f>VLOOKUP($D1018,Zusammenführung!$S$7:$AD$118,10,0)</f>
        <v>102325.58139534885</v>
      </c>
      <c r="H1018" s="285">
        <f ca="1">VLOOKUP(E1018,Zusammenführung!V$7:X$118,3,0)</f>
        <v>3</v>
      </c>
      <c r="I1018" s="162">
        <f ca="1">VLOOKUP(F1018,Zusammenführung!$Y$7:$AA$118,3,0)</f>
        <v>3</v>
      </c>
      <c r="J1018" s="286">
        <f ca="1">VLOOKUP(G1018,Zusammenführung!$AB$7:$AD$118,3,0)</f>
        <v>20</v>
      </c>
    </row>
    <row r="1019" spans="1:10" x14ac:dyDescent="0.25">
      <c r="A1019" s="6" t="s">
        <v>3137</v>
      </c>
      <c r="B1019" s="5" t="s">
        <v>1032</v>
      </c>
      <c r="C1019" s="5" t="s">
        <v>1036</v>
      </c>
      <c r="D1019" s="7">
        <v>100000</v>
      </c>
      <c r="E1019" s="122">
        <f>VLOOKUP($D1019,Zusammenführung!$S$7:$AD$118,4,0)</f>
        <v>100000</v>
      </c>
      <c r="F1019" s="123">
        <f>VLOOKUP($D1019,Zusammenführung!$S$7:$AD$118,7,0)</f>
        <v>100000</v>
      </c>
      <c r="G1019" s="123">
        <f>VLOOKUP($D1019,Zusammenführung!$S$7:$AD$118,10,0)</f>
        <v>102325.58139534885</v>
      </c>
      <c r="H1019" s="285">
        <f ca="1">VLOOKUP(E1019,Zusammenführung!V$7:X$118,3,0)</f>
        <v>3</v>
      </c>
      <c r="I1019" s="162">
        <f ca="1">VLOOKUP(F1019,Zusammenführung!$Y$7:$AA$118,3,0)</f>
        <v>3</v>
      </c>
      <c r="J1019" s="286">
        <f ca="1">VLOOKUP(G1019,Zusammenführung!$AB$7:$AD$118,3,0)</f>
        <v>20</v>
      </c>
    </row>
    <row r="1020" spans="1:10" x14ac:dyDescent="0.25">
      <c r="A1020" s="6" t="s">
        <v>3138</v>
      </c>
      <c r="B1020" s="5" t="s">
        <v>1030</v>
      </c>
      <c r="C1020" s="5" t="s">
        <v>1036</v>
      </c>
      <c r="D1020" s="7">
        <v>100000</v>
      </c>
      <c r="E1020" s="122">
        <f>VLOOKUP($D1020,Zusammenführung!$S$7:$AD$118,4,0)</f>
        <v>100000</v>
      </c>
      <c r="F1020" s="123">
        <f>VLOOKUP($D1020,Zusammenführung!$S$7:$AD$118,7,0)</f>
        <v>100000</v>
      </c>
      <c r="G1020" s="123">
        <f>VLOOKUP($D1020,Zusammenführung!$S$7:$AD$118,10,0)</f>
        <v>102325.58139534885</v>
      </c>
      <c r="H1020" s="285">
        <f ca="1">VLOOKUP(E1020,Zusammenführung!V$7:X$118,3,0)</f>
        <v>3</v>
      </c>
      <c r="I1020" s="162">
        <f ca="1">VLOOKUP(F1020,Zusammenführung!$Y$7:$AA$118,3,0)</f>
        <v>3</v>
      </c>
      <c r="J1020" s="286">
        <f ca="1">VLOOKUP(G1020,Zusammenführung!$AB$7:$AD$118,3,0)</f>
        <v>20</v>
      </c>
    </row>
    <row r="1021" spans="1:10" x14ac:dyDescent="0.25">
      <c r="A1021" s="6" t="s">
        <v>3139</v>
      </c>
      <c r="B1021" s="5" t="s">
        <v>1031</v>
      </c>
      <c r="C1021" s="5" t="s">
        <v>1036</v>
      </c>
      <c r="D1021" s="7">
        <v>100000</v>
      </c>
      <c r="E1021" s="122">
        <f>VLOOKUP($D1021,Zusammenführung!$S$7:$AD$118,4,0)</f>
        <v>100000</v>
      </c>
      <c r="F1021" s="123">
        <f>VLOOKUP($D1021,Zusammenführung!$S$7:$AD$118,7,0)</f>
        <v>100000</v>
      </c>
      <c r="G1021" s="123">
        <f>VLOOKUP($D1021,Zusammenführung!$S$7:$AD$118,10,0)</f>
        <v>102325.58139534885</v>
      </c>
      <c r="H1021" s="285">
        <f ca="1">VLOOKUP(E1021,Zusammenführung!V$7:X$118,3,0)</f>
        <v>3</v>
      </c>
      <c r="I1021" s="162">
        <f ca="1">VLOOKUP(F1021,Zusammenführung!$Y$7:$AA$118,3,0)</f>
        <v>3</v>
      </c>
      <c r="J1021" s="286">
        <f ca="1">VLOOKUP(G1021,Zusammenführung!$AB$7:$AD$118,3,0)</f>
        <v>20</v>
      </c>
    </row>
    <row r="1022" spans="1:10" x14ac:dyDescent="0.25">
      <c r="A1022" s="6" t="s">
        <v>3140</v>
      </c>
      <c r="B1022" s="5" t="s">
        <v>1029</v>
      </c>
      <c r="C1022" s="5" t="s">
        <v>1036</v>
      </c>
      <c r="D1022" s="7">
        <v>100000</v>
      </c>
      <c r="E1022" s="122">
        <f>VLOOKUP($D1022,Zusammenführung!$S$7:$AD$118,4,0)</f>
        <v>100000</v>
      </c>
      <c r="F1022" s="123">
        <f>VLOOKUP($D1022,Zusammenführung!$S$7:$AD$118,7,0)</f>
        <v>100000</v>
      </c>
      <c r="G1022" s="123">
        <f>VLOOKUP($D1022,Zusammenführung!$S$7:$AD$118,10,0)</f>
        <v>102325.58139534885</v>
      </c>
      <c r="H1022" s="285">
        <f ca="1">VLOOKUP(E1022,Zusammenführung!V$7:X$118,3,0)</f>
        <v>3</v>
      </c>
      <c r="I1022" s="162">
        <f ca="1">VLOOKUP(F1022,Zusammenführung!$Y$7:$AA$118,3,0)</f>
        <v>3</v>
      </c>
      <c r="J1022" s="286">
        <f ca="1">VLOOKUP(G1022,Zusammenführung!$AB$7:$AD$118,3,0)</f>
        <v>20</v>
      </c>
    </row>
    <row r="1023" spans="1:10" x14ac:dyDescent="0.25">
      <c r="A1023" s="6" t="s">
        <v>3141</v>
      </c>
      <c r="B1023" s="5" t="s">
        <v>1034</v>
      </c>
      <c r="C1023" s="5" t="s">
        <v>1036</v>
      </c>
      <c r="D1023" s="7">
        <v>50000</v>
      </c>
      <c r="E1023" s="122">
        <f>VLOOKUP($D1023,Zusammenführung!$S$7:$AD$118,4,0)</f>
        <v>50000</v>
      </c>
      <c r="F1023" s="123">
        <f>VLOOKUP($D1023,Zusammenführung!$S$7:$AD$118,7,0)</f>
        <v>50000</v>
      </c>
      <c r="G1023" s="123">
        <f>VLOOKUP($D1023,Zusammenführung!$S$7:$AD$118,10,0)</f>
        <v>50000</v>
      </c>
      <c r="H1023" s="285">
        <f ca="1">VLOOKUP(E1023,Zusammenführung!V$7:X$118,3,0)</f>
        <v>2</v>
      </c>
      <c r="I1023" s="162">
        <f ca="1">VLOOKUP(F1023,Zusammenführung!$Y$7:$AA$118,3,0)</f>
        <v>2</v>
      </c>
      <c r="J1023" s="286">
        <f ca="1">VLOOKUP(G1023,Zusammenführung!$AB$7:$AD$118,3,0)</f>
        <v>14</v>
      </c>
    </row>
    <row r="1024" spans="1:10" x14ac:dyDescent="0.25">
      <c r="A1024" s="6" t="s">
        <v>3142</v>
      </c>
      <c r="B1024" s="5" t="s">
        <v>1035</v>
      </c>
      <c r="C1024" s="5" t="s">
        <v>1036</v>
      </c>
      <c r="D1024" s="7">
        <v>50000</v>
      </c>
      <c r="E1024" s="122">
        <f>VLOOKUP($D1024,Zusammenführung!$S$7:$AD$118,4,0)</f>
        <v>50000</v>
      </c>
      <c r="F1024" s="123">
        <f>VLOOKUP($D1024,Zusammenführung!$S$7:$AD$118,7,0)</f>
        <v>50000</v>
      </c>
      <c r="G1024" s="123">
        <f>VLOOKUP($D1024,Zusammenführung!$S$7:$AD$118,10,0)</f>
        <v>50000</v>
      </c>
      <c r="H1024" s="285">
        <f ca="1">VLOOKUP(E1024,Zusammenführung!V$7:X$118,3,0)</f>
        <v>2</v>
      </c>
      <c r="I1024" s="162">
        <f ca="1">VLOOKUP(F1024,Zusammenführung!$Y$7:$AA$118,3,0)</f>
        <v>2</v>
      </c>
      <c r="J1024" s="286">
        <f ca="1">VLOOKUP(G1024,Zusammenführung!$AB$7:$AD$118,3,0)</f>
        <v>14</v>
      </c>
    </row>
    <row r="1025" spans="1:10" x14ac:dyDescent="0.25">
      <c r="A1025" s="6" t="s">
        <v>3143</v>
      </c>
      <c r="B1025" s="5" t="s">
        <v>1037</v>
      </c>
      <c r="C1025" s="5" t="s">
        <v>1046</v>
      </c>
      <c r="D1025" s="7">
        <v>225000</v>
      </c>
      <c r="E1025" s="122">
        <f>VLOOKUP($D1025,Zusammenführung!$S$7:$AD$118,4,0)</f>
        <v>200000</v>
      </c>
      <c r="F1025" s="123">
        <f>VLOOKUP($D1025,Zusammenführung!$S$7:$AD$118,7,0)</f>
        <v>200000</v>
      </c>
      <c r="G1025" s="123">
        <f>VLOOKUP($D1025,Zusammenführung!$S$7:$AD$118,10,0)</f>
        <v>235010.06036217304</v>
      </c>
      <c r="H1025" s="285">
        <f ca="1">VLOOKUP(E1025,Zusammenführung!V$7:X$118,3,0)</f>
        <v>4</v>
      </c>
      <c r="I1025" s="162">
        <f ca="1">VLOOKUP(F1025,Zusammenführung!$Y$7:$AA$118,3,0)</f>
        <v>5</v>
      </c>
      <c r="J1025" s="286">
        <f ca="1">VLOOKUP(G1025,Zusammenführung!$AB$7:$AD$118,3,0)</f>
        <v>29</v>
      </c>
    </row>
    <row r="1026" spans="1:10" x14ac:dyDescent="0.25">
      <c r="A1026" s="6" t="s">
        <v>3144</v>
      </c>
      <c r="B1026" s="5" t="s">
        <v>1038</v>
      </c>
      <c r="C1026" s="5" t="s">
        <v>1046</v>
      </c>
      <c r="D1026" s="7">
        <v>200000</v>
      </c>
      <c r="E1026" s="122">
        <f>VLOOKUP($D1026,Zusammenführung!$S$7:$AD$118,4,0)</f>
        <v>200000</v>
      </c>
      <c r="F1026" s="123">
        <f>VLOOKUP($D1026,Zusammenführung!$S$7:$AD$118,7,0)</f>
        <v>200000</v>
      </c>
      <c r="G1026" s="123">
        <f>VLOOKUP($D1026,Zusammenführung!$S$7:$AD$118,10,0)</f>
        <v>200000</v>
      </c>
      <c r="H1026" s="285">
        <f ca="1">VLOOKUP(E1026,Zusammenführung!V$7:X$118,3,0)</f>
        <v>4</v>
      </c>
      <c r="I1026" s="162">
        <f ca="1">VLOOKUP(F1026,Zusammenführung!$Y$7:$AA$118,3,0)</f>
        <v>5</v>
      </c>
      <c r="J1026" s="286">
        <f ca="1">VLOOKUP(G1026,Zusammenführung!$AB$7:$AD$118,3,0)</f>
        <v>28</v>
      </c>
    </row>
    <row r="1027" spans="1:10" x14ac:dyDescent="0.25">
      <c r="A1027" s="6" t="s">
        <v>3145</v>
      </c>
      <c r="B1027" s="5" t="s">
        <v>1039</v>
      </c>
      <c r="C1027" s="5" t="s">
        <v>1046</v>
      </c>
      <c r="D1027" s="7">
        <v>150000</v>
      </c>
      <c r="E1027" s="122">
        <f>VLOOKUP($D1027,Zusammenführung!$S$7:$AD$118,4,0)</f>
        <v>100000</v>
      </c>
      <c r="F1027" s="123">
        <f>VLOOKUP($D1027,Zusammenführung!$S$7:$AD$118,7,0)</f>
        <v>150000</v>
      </c>
      <c r="G1027" s="123">
        <f>VLOOKUP($D1027,Zusammenführung!$S$7:$AD$118,10,0)</f>
        <v>147176.07973421927</v>
      </c>
      <c r="H1027" s="285">
        <f ca="1">VLOOKUP(E1027,Zusammenführung!V$7:X$118,3,0)</f>
        <v>3</v>
      </c>
      <c r="I1027" s="162">
        <f ca="1">VLOOKUP(F1027,Zusammenführung!$Y$7:$AA$118,3,0)</f>
        <v>4</v>
      </c>
      <c r="J1027" s="286">
        <f ca="1">VLOOKUP(G1027,Zusammenführung!$AB$7:$AD$118,3,0)</f>
        <v>24</v>
      </c>
    </row>
    <row r="1028" spans="1:10" x14ac:dyDescent="0.25">
      <c r="A1028" s="6" t="s">
        <v>3146</v>
      </c>
      <c r="B1028" s="5" t="s">
        <v>1040</v>
      </c>
      <c r="C1028" s="5" t="s">
        <v>1046</v>
      </c>
      <c r="D1028" s="7">
        <v>150000</v>
      </c>
      <c r="E1028" s="122">
        <f>VLOOKUP($D1028,Zusammenführung!$S$7:$AD$118,4,0)</f>
        <v>100000</v>
      </c>
      <c r="F1028" s="123">
        <f>VLOOKUP($D1028,Zusammenführung!$S$7:$AD$118,7,0)</f>
        <v>150000</v>
      </c>
      <c r="G1028" s="123">
        <f>VLOOKUP($D1028,Zusammenführung!$S$7:$AD$118,10,0)</f>
        <v>147176.07973421927</v>
      </c>
      <c r="H1028" s="285">
        <f ca="1">VLOOKUP(E1028,Zusammenführung!V$7:X$118,3,0)</f>
        <v>3</v>
      </c>
      <c r="I1028" s="162">
        <f ca="1">VLOOKUP(F1028,Zusammenführung!$Y$7:$AA$118,3,0)</f>
        <v>4</v>
      </c>
      <c r="J1028" s="286">
        <f ca="1">VLOOKUP(G1028,Zusammenführung!$AB$7:$AD$118,3,0)</f>
        <v>24</v>
      </c>
    </row>
    <row r="1029" spans="1:10" x14ac:dyDescent="0.25">
      <c r="A1029" s="6" t="s">
        <v>3147</v>
      </c>
      <c r="B1029" s="5" t="s">
        <v>1041</v>
      </c>
      <c r="C1029" s="5" t="s">
        <v>1046</v>
      </c>
      <c r="D1029" s="7">
        <v>100000</v>
      </c>
      <c r="E1029" s="122">
        <f>VLOOKUP($D1029,Zusammenführung!$S$7:$AD$118,4,0)</f>
        <v>100000</v>
      </c>
      <c r="F1029" s="123">
        <f>VLOOKUP($D1029,Zusammenführung!$S$7:$AD$118,7,0)</f>
        <v>100000</v>
      </c>
      <c r="G1029" s="123">
        <f>VLOOKUP($D1029,Zusammenführung!$S$7:$AD$118,10,0)</f>
        <v>102325.58139534885</v>
      </c>
      <c r="H1029" s="285">
        <f ca="1">VLOOKUP(E1029,Zusammenführung!V$7:X$118,3,0)</f>
        <v>3</v>
      </c>
      <c r="I1029" s="162">
        <f ca="1">VLOOKUP(F1029,Zusammenführung!$Y$7:$AA$118,3,0)</f>
        <v>3</v>
      </c>
      <c r="J1029" s="286">
        <f ca="1">VLOOKUP(G1029,Zusammenführung!$AB$7:$AD$118,3,0)</f>
        <v>20</v>
      </c>
    </row>
    <row r="1030" spans="1:10" x14ac:dyDescent="0.25">
      <c r="A1030" s="6" t="s">
        <v>3148</v>
      </c>
      <c r="B1030" s="5" t="s">
        <v>1043</v>
      </c>
      <c r="C1030" s="5" t="s">
        <v>1046</v>
      </c>
      <c r="D1030" s="7">
        <v>100000</v>
      </c>
      <c r="E1030" s="122">
        <f>VLOOKUP($D1030,Zusammenführung!$S$7:$AD$118,4,0)</f>
        <v>100000</v>
      </c>
      <c r="F1030" s="123">
        <f>VLOOKUP($D1030,Zusammenführung!$S$7:$AD$118,7,0)</f>
        <v>100000</v>
      </c>
      <c r="G1030" s="123">
        <f>VLOOKUP($D1030,Zusammenführung!$S$7:$AD$118,10,0)</f>
        <v>102325.58139534885</v>
      </c>
      <c r="H1030" s="285">
        <f ca="1">VLOOKUP(E1030,Zusammenführung!V$7:X$118,3,0)</f>
        <v>3</v>
      </c>
      <c r="I1030" s="162">
        <f ca="1">VLOOKUP(F1030,Zusammenführung!$Y$7:$AA$118,3,0)</f>
        <v>3</v>
      </c>
      <c r="J1030" s="286">
        <f ca="1">VLOOKUP(G1030,Zusammenführung!$AB$7:$AD$118,3,0)</f>
        <v>20</v>
      </c>
    </row>
    <row r="1031" spans="1:10" x14ac:dyDescent="0.25">
      <c r="A1031" s="6" t="s">
        <v>3149</v>
      </c>
      <c r="B1031" s="5" t="s">
        <v>1042</v>
      </c>
      <c r="C1031" s="5" t="s">
        <v>1046</v>
      </c>
      <c r="D1031" s="7">
        <v>100000</v>
      </c>
      <c r="E1031" s="122">
        <f>VLOOKUP($D1031,Zusammenführung!$S$7:$AD$118,4,0)</f>
        <v>100000</v>
      </c>
      <c r="F1031" s="123">
        <f>VLOOKUP($D1031,Zusammenführung!$S$7:$AD$118,7,0)</f>
        <v>100000</v>
      </c>
      <c r="G1031" s="123">
        <f>VLOOKUP($D1031,Zusammenführung!$S$7:$AD$118,10,0)</f>
        <v>102325.58139534885</v>
      </c>
      <c r="H1031" s="285">
        <f ca="1">VLOOKUP(E1031,Zusammenführung!V$7:X$118,3,0)</f>
        <v>3</v>
      </c>
      <c r="I1031" s="162">
        <f ca="1">VLOOKUP(F1031,Zusammenführung!$Y$7:$AA$118,3,0)</f>
        <v>3</v>
      </c>
      <c r="J1031" s="286">
        <f ca="1">VLOOKUP(G1031,Zusammenführung!$AB$7:$AD$118,3,0)</f>
        <v>20</v>
      </c>
    </row>
    <row r="1032" spans="1:10" x14ac:dyDescent="0.25">
      <c r="A1032" s="6" t="s">
        <v>3150</v>
      </c>
      <c r="B1032" s="5" t="s">
        <v>1045</v>
      </c>
      <c r="C1032" s="5" t="s">
        <v>1046</v>
      </c>
      <c r="D1032" s="7">
        <v>25000</v>
      </c>
      <c r="E1032" s="122">
        <f>VLOOKUP($D1032,Zusammenführung!$S$7:$AD$118,4,0)</f>
        <v>25000</v>
      </c>
      <c r="F1032" s="123">
        <f>VLOOKUP($D1032,Zusammenführung!$S$7:$AD$118,7,0)</f>
        <v>25000</v>
      </c>
      <c r="G1032" s="123">
        <f>VLOOKUP($D1032,Zusammenführung!$S$7:$AD$118,10,0)</f>
        <v>25000</v>
      </c>
      <c r="H1032" s="285">
        <f ca="1">VLOOKUP(E1032,Zusammenführung!V$7:X$118,3,0)</f>
        <v>1</v>
      </c>
      <c r="I1032" s="162">
        <f ca="1">VLOOKUP(F1032,Zusammenführung!$Y$7:$AA$118,3,0)</f>
        <v>1</v>
      </c>
      <c r="J1032" s="286">
        <f ca="1">VLOOKUP(G1032,Zusammenführung!$AB$7:$AD$118,3,0)</f>
        <v>7</v>
      </c>
    </row>
    <row r="1033" spans="1:10" x14ac:dyDescent="0.25">
      <c r="A1033" s="6" t="s">
        <v>3151</v>
      </c>
      <c r="B1033" s="5" t="s">
        <v>1044</v>
      </c>
      <c r="C1033" s="5" t="s">
        <v>1046</v>
      </c>
      <c r="D1033" s="7">
        <v>25000</v>
      </c>
      <c r="E1033" s="122">
        <f>VLOOKUP($D1033,Zusammenführung!$S$7:$AD$118,4,0)</f>
        <v>25000</v>
      </c>
      <c r="F1033" s="123">
        <f>VLOOKUP($D1033,Zusammenführung!$S$7:$AD$118,7,0)</f>
        <v>25000</v>
      </c>
      <c r="G1033" s="123">
        <f>VLOOKUP($D1033,Zusammenführung!$S$7:$AD$118,10,0)</f>
        <v>25000</v>
      </c>
      <c r="H1033" s="285">
        <f ca="1">VLOOKUP(E1033,Zusammenführung!V$7:X$118,3,0)</f>
        <v>1</v>
      </c>
      <c r="I1033" s="162">
        <f ca="1">VLOOKUP(F1033,Zusammenführung!$Y$7:$AA$118,3,0)</f>
        <v>1</v>
      </c>
      <c r="J1033" s="286">
        <f ca="1">VLOOKUP(G1033,Zusammenführung!$AB$7:$AD$118,3,0)</f>
        <v>7</v>
      </c>
    </row>
    <row r="1034" spans="1:10" x14ac:dyDescent="0.25">
      <c r="A1034" s="6" t="s">
        <v>3152</v>
      </c>
      <c r="B1034" s="5" t="s">
        <v>1047</v>
      </c>
      <c r="C1034" s="5" t="s">
        <v>1061</v>
      </c>
      <c r="D1034" s="7">
        <v>250000</v>
      </c>
      <c r="E1034" s="122">
        <f>VLOOKUP($D1034,Zusammenführung!$S$7:$AD$118,4,0)</f>
        <v>200000</v>
      </c>
      <c r="F1034" s="123">
        <f>VLOOKUP($D1034,Zusammenführung!$S$7:$AD$118,7,0)</f>
        <v>200000</v>
      </c>
      <c r="G1034" s="123">
        <f>VLOOKUP($D1034,Zusammenführung!$S$7:$AD$118,10,0)</f>
        <v>235010.06036217304</v>
      </c>
      <c r="H1034" s="285">
        <f ca="1">VLOOKUP(E1034,Zusammenführung!V$7:X$118,3,0)</f>
        <v>4</v>
      </c>
      <c r="I1034" s="162">
        <f ca="1">VLOOKUP(F1034,Zusammenführung!$Y$7:$AA$118,3,0)</f>
        <v>5</v>
      </c>
      <c r="J1034" s="286">
        <f ca="1">VLOOKUP(G1034,Zusammenführung!$AB$7:$AD$118,3,0)</f>
        <v>29</v>
      </c>
    </row>
    <row r="1035" spans="1:10" x14ac:dyDescent="0.25">
      <c r="A1035" s="6" t="s">
        <v>3153</v>
      </c>
      <c r="B1035" s="5" t="s">
        <v>1048</v>
      </c>
      <c r="C1035" s="5" t="s">
        <v>1061</v>
      </c>
      <c r="D1035" s="7">
        <v>200000</v>
      </c>
      <c r="E1035" s="122">
        <f>VLOOKUP($D1035,Zusammenführung!$S$7:$AD$118,4,0)</f>
        <v>200000</v>
      </c>
      <c r="F1035" s="123">
        <f>VLOOKUP($D1035,Zusammenführung!$S$7:$AD$118,7,0)</f>
        <v>200000</v>
      </c>
      <c r="G1035" s="123">
        <f>VLOOKUP($D1035,Zusammenführung!$S$7:$AD$118,10,0)</f>
        <v>200000</v>
      </c>
      <c r="H1035" s="285">
        <f ca="1">VLOOKUP(E1035,Zusammenführung!V$7:X$118,3,0)</f>
        <v>4</v>
      </c>
      <c r="I1035" s="162">
        <f ca="1">VLOOKUP(F1035,Zusammenführung!$Y$7:$AA$118,3,0)</f>
        <v>5</v>
      </c>
      <c r="J1035" s="286">
        <f ca="1">VLOOKUP(G1035,Zusammenführung!$AB$7:$AD$118,3,0)</f>
        <v>28</v>
      </c>
    </row>
    <row r="1036" spans="1:10" x14ac:dyDescent="0.25">
      <c r="A1036" s="6" t="s">
        <v>3154</v>
      </c>
      <c r="B1036" s="5" t="s">
        <v>1050</v>
      </c>
      <c r="C1036" s="5" t="s">
        <v>1061</v>
      </c>
      <c r="D1036" s="7">
        <v>150000</v>
      </c>
      <c r="E1036" s="122">
        <f>VLOOKUP($D1036,Zusammenführung!$S$7:$AD$118,4,0)</f>
        <v>100000</v>
      </c>
      <c r="F1036" s="123">
        <f>VLOOKUP($D1036,Zusammenführung!$S$7:$AD$118,7,0)</f>
        <v>150000</v>
      </c>
      <c r="G1036" s="123">
        <f>VLOOKUP($D1036,Zusammenführung!$S$7:$AD$118,10,0)</f>
        <v>147176.07973421927</v>
      </c>
      <c r="H1036" s="285">
        <f ca="1">VLOOKUP(E1036,Zusammenführung!V$7:X$118,3,0)</f>
        <v>3</v>
      </c>
      <c r="I1036" s="162">
        <f ca="1">VLOOKUP(F1036,Zusammenführung!$Y$7:$AA$118,3,0)</f>
        <v>4</v>
      </c>
      <c r="J1036" s="286">
        <f ca="1">VLOOKUP(G1036,Zusammenführung!$AB$7:$AD$118,3,0)</f>
        <v>24</v>
      </c>
    </row>
    <row r="1037" spans="1:10" x14ac:dyDescent="0.25">
      <c r="A1037" s="6" t="s">
        <v>3155</v>
      </c>
      <c r="B1037" s="5" t="s">
        <v>1051</v>
      </c>
      <c r="C1037" s="5" t="s">
        <v>1061</v>
      </c>
      <c r="D1037" s="7">
        <v>150000</v>
      </c>
      <c r="E1037" s="122">
        <f>VLOOKUP($D1037,Zusammenführung!$S$7:$AD$118,4,0)</f>
        <v>100000</v>
      </c>
      <c r="F1037" s="123">
        <f>VLOOKUP($D1037,Zusammenführung!$S$7:$AD$118,7,0)</f>
        <v>150000</v>
      </c>
      <c r="G1037" s="123">
        <f>VLOOKUP($D1037,Zusammenführung!$S$7:$AD$118,10,0)</f>
        <v>147176.07973421927</v>
      </c>
      <c r="H1037" s="285">
        <f ca="1">VLOOKUP(E1037,Zusammenführung!V$7:X$118,3,0)</f>
        <v>3</v>
      </c>
      <c r="I1037" s="162">
        <f ca="1">VLOOKUP(F1037,Zusammenführung!$Y$7:$AA$118,3,0)</f>
        <v>4</v>
      </c>
      <c r="J1037" s="286">
        <f ca="1">VLOOKUP(G1037,Zusammenführung!$AB$7:$AD$118,3,0)</f>
        <v>24</v>
      </c>
    </row>
    <row r="1038" spans="1:10" x14ac:dyDescent="0.25">
      <c r="A1038" s="6" t="s">
        <v>3156</v>
      </c>
      <c r="B1038" s="5" t="s">
        <v>1049</v>
      </c>
      <c r="C1038" s="5" t="s">
        <v>1061</v>
      </c>
      <c r="D1038" s="7">
        <v>150000</v>
      </c>
      <c r="E1038" s="122">
        <f>VLOOKUP($D1038,Zusammenführung!$S$7:$AD$118,4,0)</f>
        <v>100000</v>
      </c>
      <c r="F1038" s="123">
        <f>VLOOKUP($D1038,Zusammenführung!$S$7:$AD$118,7,0)</f>
        <v>150000</v>
      </c>
      <c r="G1038" s="123">
        <f>VLOOKUP($D1038,Zusammenführung!$S$7:$AD$118,10,0)</f>
        <v>147176.07973421927</v>
      </c>
      <c r="H1038" s="285">
        <f ca="1">VLOOKUP(E1038,Zusammenführung!V$7:X$118,3,0)</f>
        <v>3</v>
      </c>
      <c r="I1038" s="162">
        <f ca="1">VLOOKUP(F1038,Zusammenführung!$Y$7:$AA$118,3,0)</f>
        <v>4</v>
      </c>
      <c r="J1038" s="286">
        <f ca="1">VLOOKUP(G1038,Zusammenführung!$AB$7:$AD$118,3,0)</f>
        <v>24</v>
      </c>
    </row>
    <row r="1039" spans="1:10" x14ac:dyDescent="0.25">
      <c r="A1039" s="6" t="s">
        <v>3157</v>
      </c>
      <c r="B1039" s="5" t="s">
        <v>1055</v>
      </c>
      <c r="C1039" s="5" t="s">
        <v>1061</v>
      </c>
      <c r="D1039" s="7">
        <v>100000</v>
      </c>
      <c r="E1039" s="122">
        <f>VLOOKUP($D1039,Zusammenführung!$S$7:$AD$118,4,0)</f>
        <v>100000</v>
      </c>
      <c r="F1039" s="123">
        <f>VLOOKUP($D1039,Zusammenführung!$S$7:$AD$118,7,0)</f>
        <v>100000</v>
      </c>
      <c r="G1039" s="123">
        <f>VLOOKUP($D1039,Zusammenführung!$S$7:$AD$118,10,0)</f>
        <v>102325.58139534885</v>
      </c>
      <c r="H1039" s="285">
        <f ca="1">VLOOKUP(E1039,Zusammenführung!V$7:X$118,3,0)</f>
        <v>3</v>
      </c>
      <c r="I1039" s="162">
        <f ca="1">VLOOKUP(F1039,Zusammenführung!$Y$7:$AA$118,3,0)</f>
        <v>3</v>
      </c>
      <c r="J1039" s="286">
        <f ca="1">VLOOKUP(G1039,Zusammenführung!$AB$7:$AD$118,3,0)</f>
        <v>20</v>
      </c>
    </row>
    <row r="1040" spans="1:10" x14ac:dyDescent="0.25">
      <c r="A1040" s="6" t="s">
        <v>3158</v>
      </c>
      <c r="B1040" s="5" t="s">
        <v>1054</v>
      </c>
      <c r="C1040" s="5" t="s">
        <v>1061</v>
      </c>
      <c r="D1040" s="7">
        <v>100000</v>
      </c>
      <c r="E1040" s="122">
        <f>VLOOKUP($D1040,Zusammenführung!$S$7:$AD$118,4,0)</f>
        <v>100000</v>
      </c>
      <c r="F1040" s="123">
        <f>VLOOKUP($D1040,Zusammenführung!$S$7:$AD$118,7,0)</f>
        <v>100000</v>
      </c>
      <c r="G1040" s="123">
        <f>VLOOKUP($D1040,Zusammenführung!$S$7:$AD$118,10,0)</f>
        <v>102325.58139534885</v>
      </c>
      <c r="H1040" s="285">
        <f ca="1">VLOOKUP(E1040,Zusammenführung!V$7:X$118,3,0)</f>
        <v>3</v>
      </c>
      <c r="I1040" s="162">
        <f ca="1">VLOOKUP(F1040,Zusammenführung!$Y$7:$AA$118,3,0)</f>
        <v>3</v>
      </c>
      <c r="J1040" s="286">
        <f ca="1">VLOOKUP(G1040,Zusammenführung!$AB$7:$AD$118,3,0)</f>
        <v>20</v>
      </c>
    </row>
    <row r="1041" spans="1:10" x14ac:dyDescent="0.25">
      <c r="A1041" s="6" t="s">
        <v>3159</v>
      </c>
      <c r="B1041" s="5" t="s">
        <v>1056</v>
      </c>
      <c r="C1041" s="5" t="s">
        <v>1061</v>
      </c>
      <c r="D1041" s="7">
        <v>100000</v>
      </c>
      <c r="E1041" s="122">
        <f>VLOOKUP($D1041,Zusammenführung!$S$7:$AD$118,4,0)</f>
        <v>100000</v>
      </c>
      <c r="F1041" s="123">
        <f>VLOOKUP($D1041,Zusammenführung!$S$7:$AD$118,7,0)</f>
        <v>100000</v>
      </c>
      <c r="G1041" s="123">
        <f>VLOOKUP($D1041,Zusammenführung!$S$7:$AD$118,10,0)</f>
        <v>102325.58139534885</v>
      </c>
      <c r="H1041" s="285">
        <f ca="1">VLOOKUP(E1041,Zusammenführung!V$7:X$118,3,0)</f>
        <v>3</v>
      </c>
      <c r="I1041" s="162">
        <f ca="1">VLOOKUP(F1041,Zusammenführung!$Y$7:$AA$118,3,0)</f>
        <v>3</v>
      </c>
      <c r="J1041" s="286">
        <f ca="1">VLOOKUP(G1041,Zusammenführung!$AB$7:$AD$118,3,0)</f>
        <v>20</v>
      </c>
    </row>
    <row r="1042" spans="1:10" x14ac:dyDescent="0.25">
      <c r="A1042" s="6" t="s">
        <v>3160</v>
      </c>
      <c r="B1042" s="5" t="s">
        <v>1053</v>
      </c>
      <c r="C1042" s="5" t="s">
        <v>1061</v>
      </c>
      <c r="D1042" s="7">
        <v>100000</v>
      </c>
      <c r="E1042" s="122">
        <f>VLOOKUP($D1042,Zusammenführung!$S$7:$AD$118,4,0)</f>
        <v>100000</v>
      </c>
      <c r="F1042" s="123">
        <f>VLOOKUP($D1042,Zusammenführung!$S$7:$AD$118,7,0)</f>
        <v>100000</v>
      </c>
      <c r="G1042" s="123">
        <f>VLOOKUP($D1042,Zusammenführung!$S$7:$AD$118,10,0)</f>
        <v>102325.58139534885</v>
      </c>
      <c r="H1042" s="285">
        <f ca="1">VLOOKUP(E1042,Zusammenführung!V$7:X$118,3,0)</f>
        <v>3</v>
      </c>
      <c r="I1042" s="162">
        <f ca="1">VLOOKUP(F1042,Zusammenführung!$Y$7:$AA$118,3,0)</f>
        <v>3</v>
      </c>
      <c r="J1042" s="286">
        <f ca="1">VLOOKUP(G1042,Zusammenführung!$AB$7:$AD$118,3,0)</f>
        <v>20</v>
      </c>
    </row>
    <row r="1043" spans="1:10" x14ac:dyDescent="0.25">
      <c r="A1043" s="6" t="s">
        <v>3161</v>
      </c>
      <c r="B1043" s="5" t="s">
        <v>1052</v>
      </c>
      <c r="C1043" s="5" t="s">
        <v>1061</v>
      </c>
      <c r="D1043" s="7">
        <v>100000</v>
      </c>
      <c r="E1043" s="122">
        <f>VLOOKUP($D1043,Zusammenführung!$S$7:$AD$118,4,0)</f>
        <v>100000</v>
      </c>
      <c r="F1043" s="123">
        <f>VLOOKUP($D1043,Zusammenführung!$S$7:$AD$118,7,0)</f>
        <v>100000</v>
      </c>
      <c r="G1043" s="123">
        <f>VLOOKUP($D1043,Zusammenführung!$S$7:$AD$118,10,0)</f>
        <v>102325.58139534885</v>
      </c>
      <c r="H1043" s="285">
        <f ca="1">VLOOKUP(E1043,Zusammenführung!V$7:X$118,3,0)</f>
        <v>3</v>
      </c>
      <c r="I1043" s="162">
        <f ca="1">VLOOKUP(F1043,Zusammenführung!$Y$7:$AA$118,3,0)</f>
        <v>3</v>
      </c>
      <c r="J1043" s="286">
        <f ca="1">VLOOKUP(G1043,Zusammenführung!$AB$7:$AD$118,3,0)</f>
        <v>20</v>
      </c>
    </row>
    <row r="1044" spans="1:10" x14ac:dyDescent="0.25">
      <c r="A1044" s="6" t="s">
        <v>3162</v>
      </c>
      <c r="B1044" s="5" t="s">
        <v>1059</v>
      </c>
      <c r="C1044" s="5" t="s">
        <v>1061</v>
      </c>
      <c r="D1044" s="7">
        <v>50000</v>
      </c>
      <c r="E1044" s="122">
        <f>VLOOKUP($D1044,Zusammenführung!$S$7:$AD$118,4,0)</f>
        <v>50000</v>
      </c>
      <c r="F1044" s="123">
        <f>VLOOKUP($D1044,Zusammenführung!$S$7:$AD$118,7,0)</f>
        <v>50000</v>
      </c>
      <c r="G1044" s="123">
        <f>VLOOKUP($D1044,Zusammenführung!$S$7:$AD$118,10,0)</f>
        <v>50000</v>
      </c>
      <c r="H1044" s="285">
        <f ca="1">VLOOKUP(E1044,Zusammenführung!V$7:X$118,3,0)</f>
        <v>2</v>
      </c>
      <c r="I1044" s="162">
        <f ca="1">VLOOKUP(F1044,Zusammenführung!$Y$7:$AA$118,3,0)</f>
        <v>2</v>
      </c>
      <c r="J1044" s="286">
        <f ca="1">VLOOKUP(G1044,Zusammenführung!$AB$7:$AD$118,3,0)</f>
        <v>14</v>
      </c>
    </row>
    <row r="1045" spans="1:10" x14ac:dyDescent="0.25">
      <c r="A1045" s="6" t="s">
        <v>3163</v>
      </c>
      <c r="B1045" s="5" t="s">
        <v>1060</v>
      </c>
      <c r="C1045" s="5" t="s">
        <v>1061</v>
      </c>
      <c r="D1045" s="7">
        <v>50000</v>
      </c>
      <c r="E1045" s="122">
        <f>VLOOKUP($D1045,Zusammenführung!$S$7:$AD$118,4,0)</f>
        <v>50000</v>
      </c>
      <c r="F1045" s="123">
        <f>VLOOKUP($D1045,Zusammenführung!$S$7:$AD$118,7,0)</f>
        <v>50000</v>
      </c>
      <c r="G1045" s="123">
        <f>VLOOKUP($D1045,Zusammenführung!$S$7:$AD$118,10,0)</f>
        <v>50000</v>
      </c>
      <c r="H1045" s="285">
        <f ca="1">VLOOKUP(E1045,Zusammenführung!V$7:X$118,3,0)</f>
        <v>2</v>
      </c>
      <c r="I1045" s="162">
        <f ca="1">VLOOKUP(F1045,Zusammenführung!$Y$7:$AA$118,3,0)</f>
        <v>2</v>
      </c>
      <c r="J1045" s="286">
        <f ca="1">VLOOKUP(G1045,Zusammenführung!$AB$7:$AD$118,3,0)</f>
        <v>14</v>
      </c>
    </row>
    <row r="1046" spans="1:10" x14ac:dyDescent="0.25">
      <c r="A1046" s="6" t="s">
        <v>3164</v>
      </c>
      <c r="B1046" s="5" t="s">
        <v>1058</v>
      </c>
      <c r="C1046" s="5" t="s">
        <v>1061</v>
      </c>
      <c r="D1046" s="7">
        <v>50000</v>
      </c>
      <c r="E1046" s="122">
        <f>VLOOKUP($D1046,Zusammenführung!$S$7:$AD$118,4,0)</f>
        <v>50000</v>
      </c>
      <c r="F1046" s="123">
        <f>VLOOKUP($D1046,Zusammenführung!$S$7:$AD$118,7,0)</f>
        <v>50000</v>
      </c>
      <c r="G1046" s="123">
        <f>VLOOKUP($D1046,Zusammenführung!$S$7:$AD$118,10,0)</f>
        <v>50000</v>
      </c>
      <c r="H1046" s="285">
        <f ca="1">VLOOKUP(E1046,Zusammenführung!V$7:X$118,3,0)</f>
        <v>2</v>
      </c>
      <c r="I1046" s="162">
        <f ca="1">VLOOKUP(F1046,Zusammenführung!$Y$7:$AA$118,3,0)</f>
        <v>2</v>
      </c>
      <c r="J1046" s="286">
        <f ca="1">VLOOKUP(G1046,Zusammenführung!$AB$7:$AD$118,3,0)</f>
        <v>14</v>
      </c>
    </row>
    <row r="1047" spans="1:10" x14ac:dyDescent="0.25">
      <c r="A1047" s="6" t="s">
        <v>3165</v>
      </c>
      <c r="B1047" s="5" t="s">
        <v>1057</v>
      </c>
      <c r="C1047" s="5" t="s">
        <v>1061</v>
      </c>
      <c r="D1047" s="7">
        <v>50000</v>
      </c>
      <c r="E1047" s="122">
        <f>VLOOKUP($D1047,Zusammenführung!$S$7:$AD$118,4,0)</f>
        <v>50000</v>
      </c>
      <c r="F1047" s="123">
        <f>VLOOKUP($D1047,Zusammenführung!$S$7:$AD$118,7,0)</f>
        <v>50000</v>
      </c>
      <c r="G1047" s="123">
        <f>VLOOKUP($D1047,Zusammenführung!$S$7:$AD$118,10,0)</f>
        <v>50000</v>
      </c>
      <c r="H1047" s="285">
        <f ca="1">VLOOKUP(E1047,Zusammenführung!V$7:X$118,3,0)</f>
        <v>2</v>
      </c>
      <c r="I1047" s="162">
        <f ca="1">VLOOKUP(F1047,Zusammenführung!$Y$7:$AA$118,3,0)</f>
        <v>2</v>
      </c>
      <c r="J1047" s="286">
        <f ca="1">VLOOKUP(G1047,Zusammenführung!$AB$7:$AD$118,3,0)</f>
        <v>14</v>
      </c>
    </row>
    <row r="1048" spans="1:10" x14ac:dyDescent="0.25">
      <c r="A1048" s="6" t="s">
        <v>3166</v>
      </c>
      <c r="B1048" s="5" t="s">
        <v>1062</v>
      </c>
      <c r="C1048" s="5" t="s">
        <v>1078</v>
      </c>
      <c r="D1048" s="7">
        <v>325000</v>
      </c>
      <c r="E1048" s="122">
        <f>VLOOKUP($D1048,Zusammenführung!$S$7:$AD$118,4,0)</f>
        <v>200000</v>
      </c>
      <c r="F1048" s="123">
        <f>VLOOKUP($D1048,Zusammenführung!$S$7:$AD$118,7,0)</f>
        <v>300000</v>
      </c>
      <c r="G1048" s="123">
        <f>VLOOKUP($D1048,Zusammenführung!$S$7:$AD$118,10,0)</f>
        <v>308651.9114688129</v>
      </c>
      <c r="H1048" s="285">
        <f ca="1">VLOOKUP(E1048,Zusammenführung!V$7:X$118,3,0)</f>
        <v>4</v>
      </c>
      <c r="I1048" s="162">
        <f ca="1">VLOOKUP(F1048,Zusammenführung!$Y$7:$AA$118,3,0)</f>
        <v>6</v>
      </c>
      <c r="J1048" s="286">
        <f ca="1">VLOOKUP(G1048,Zusammenführung!$AB$7:$AD$118,3,0)</f>
        <v>31</v>
      </c>
    </row>
    <row r="1049" spans="1:10" x14ac:dyDescent="0.25">
      <c r="A1049" s="6" t="s">
        <v>3167</v>
      </c>
      <c r="B1049" s="5" t="s">
        <v>1064</v>
      </c>
      <c r="C1049" s="5" t="s">
        <v>1078</v>
      </c>
      <c r="D1049" s="7">
        <v>250000</v>
      </c>
      <c r="E1049" s="122">
        <f>VLOOKUP($D1049,Zusammenführung!$S$7:$AD$118,4,0)</f>
        <v>200000</v>
      </c>
      <c r="F1049" s="123">
        <f>VLOOKUP($D1049,Zusammenführung!$S$7:$AD$118,7,0)</f>
        <v>200000</v>
      </c>
      <c r="G1049" s="123">
        <f>VLOOKUP($D1049,Zusammenführung!$S$7:$AD$118,10,0)</f>
        <v>235010.06036217304</v>
      </c>
      <c r="H1049" s="285">
        <f ca="1">VLOOKUP(E1049,Zusammenführung!V$7:X$118,3,0)</f>
        <v>4</v>
      </c>
      <c r="I1049" s="162">
        <f ca="1">VLOOKUP(F1049,Zusammenführung!$Y$7:$AA$118,3,0)</f>
        <v>5</v>
      </c>
      <c r="J1049" s="286">
        <f ca="1">VLOOKUP(G1049,Zusammenführung!$AB$7:$AD$118,3,0)</f>
        <v>29</v>
      </c>
    </row>
    <row r="1050" spans="1:10" x14ac:dyDescent="0.25">
      <c r="A1050" s="6" t="s">
        <v>3168</v>
      </c>
      <c r="B1050" s="5" t="s">
        <v>1063</v>
      </c>
      <c r="C1050" s="5" t="s">
        <v>1078</v>
      </c>
      <c r="D1050" s="7">
        <v>250000</v>
      </c>
      <c r="E1050" s="122">
        <f>VLOOKUP($D1050,Zusammenführung!$S$7:$AD$118,4,0)</f>
        <v>200000</v>
      </c>
      <c r="F1050" s="123">
        <f>VLOOKUP($D1050,Zusammenführung!$S$7:$AD$118,7,0)</f>
        <v>200000</v>
      </c>
      <c r="G1050" s="123">
        <f>VLOOKUP($D1050,Zusammenführung!$S$7:$AD$118,10,0)</f>
        <v>235010.06036217304</v>
      </c>
      <c r="H1050" s="285">
        <f ca="1">VLOOKUP(E1050,Zusammenführung!V$7:X$118,3,0)</f>
        <v>4</v>
      </c>
      <c r="I1050" s="162">
        <f ca="1">VLOOKUP(F1050,Zusammenführung!$Y$7:$AA$118,3,0)</f>
        <v>5</v>
      </c>
      <c r="J1050" s="286">
        <f ca="1">VLOOKUP(G1050,Zusammenführung!$AB$7:$AD$118,3,0)</f>
        <v>29</v>
      </c>
    </row>
    <row r="1051" spans="1:10" x14ac:dyDescent="0.25">
      <c r="A1051" s="6" t="s">
        <v>3169</v>
      </c>
      <c r="B1051" s="5" t="s">
        <v>1065</v>
      </c>
      <c r="C1051" s="5" t="s">
        <v>1078</v>
      </c>
      <c r="D1051" s="7">
        <v>200000</v>
      </c>
      <c r="E1051" s="122">
        <f>VLOOKUP($D1051,Zusammenführung!$S$7:$AD$118,4,0)</f>
        <v>200000</v>
      </c>
      <c r="F1051" s="123">
        <f>VLOOKUP($D1051,Zusammenführung!$S$7:$AD$118,7,0)</f>
        <v>200000</v>
      </c>
      <c r="G1051" s="123">
        <f>VLOOKUP($D1051,Zusammenführung!$S$7:$AD$118,10,0)</f>
        <v>200000</v>
      </c>
      <c r="H1051" s="285">
        <f ca="1">VLOOKUP(E1051,Zusammenführung!V$7:X$118,3,0)</f>
        <v>4</v>
      </c>
      <c r="I1051" s="162">
        <f ca="1">VLOOKUP(F1051,Zusammenführung!$Y$7:$AA$118,3,0)</f>
        <v>5</v>
      </c>
      <c r="J1051" s="286">
        <f ca="1">VLOOKUP(G1051,Zusammenführung!$AB$7:$AD$118,3,0)</f>
        <v>28</v>
      </c>
    </row>
    <row r="1052" spans="1:10" x14ac:dyDescent="0.25">
      <c r="A1052" s="6" t="s">
        <v>3170</v>
      </c>
      <c r="B1052" s="5" t="s">
        <v>1067</v>
      </c>
      <c r="C1052" s="5" t="s">
        <v>1078</v>
      </c>
      <c r="D1052" s="7">
        <v>150000</v>
      </c>
      <c r="E1052" s="122">
        <f>VLOOKUP($D1052,Zusammenführung!$S$7:$AD$118,4,0)</f>
        <v>100000</v>
      </c>
      <c r="F1052" s="123">
        <f>VLOOKUP($D1052,Zusammenführung!$S$7:$AD$118,7,0)</f>
        <v>150000</v>
      </c>
      <c r="G1052" s="123">
        <f>VLOOKUP($D1052,Zusammenführung!$S$7:$AD$118,10,0)</f>
        <v>147176.07973421927</v>
      </c>
      <c r="H1052" s="285">
        <f ca="1">VLOOKUP(E1052,Zusammenführung!V$7:X$118,3,0)</f>
        <v>3</v>
      </c>
      <c r="I1052" s="162">
        <f ca="1">VLOOKUP(F1052,Zusammenführung!$Y$7:$AA$118,3,0)</f>
        <v>4</v>
      </c>
      <c r="J1052" s="286">
        <f ca="1">VLOOKUP(G1052,Zusammenführung!$AB$7:$AD$118,3,0)</f>
        <v>24</v>
      </c>
    </row>
    <row r="1053" spans="1:10" x14ac:dyDescent="0.25">
      <c r="A1053" s="6" t="s">
        <v>3171</v>
      </c>
      <c r="B1053" s="5" t="s">
        <v>1066</v>
      </c>
      <c r="C1053" s="5" t="s">
        <v>1078</v>
      </c>
      <c r="D1053" s="7">
        <v>150000</v>
      </c>
      <c r="E1053" s="122">
        <f>VLOOKUP($D1053,Zusammenführung!$S$7:$AD$118,4,0)</f>
        <v>100000</v>
      </c>
      <c r="F1053" s="123">
        <f>VLOOKUP($D1053,Zusammenführung!$S$7:$AD$118,7,0)</f>
        <v>150000</v>
      </c>
      <c r="G1053" s="123">
        <f>VLOOKUP($D1053,Zusammenführung!$S$7:$AD$118,10,0)</f>
        <v>147176.07973421927</v>
      </c>
      <c r="H1053" s="285">
        <f ca="1">VLOOKUP(E1053,Zusammenführung!V$7:X$118,3,0)</f>
        <v>3</v>
      </c>
      <c r="I1053" s="162">
        <f ca="1">VLOOKUP(F1053,Zusammenführung!$Y$7:$AA$118,3,0)</f>
        <v>4</v>
      </c>
      <c r="J1053" s="286">
        <f ca="1">VLOOKUP(G1053,Zusammenführung!$AB$7:$AD$118,3,0)</f>
        <v>24</v>
      </c>
    </row>
    <row r="1054" spans="1:10" x14ac:dyDescent="0.25">
      <c r="A1054" s="6" t="s">
        <v>3172</v>
      </c>
      <c r="B1054" s="5" t="s">
        <v>1069</v>
      </c>
      <c r="C1054" s="5" t="s">
        <v>1078</v>
      </c>
      <c r="D1054" s="7">
        <v>100000</v>
      </c>
      <c r="E1054" s="122">
        <f>VLOOKUP($D1054,Zusammenführung!$S$7:$AD$118,4,0)</f>
        <v>100000</v>
      </c>
      <c r="F1054" s="123">
        <f>VLOOKUP($D1054,Zusammenführung!$S$7:$AD$118,7,0)</f>
        <v>100000</v>
      </c>
      <c r="G1054" s="123">
        <f>VLOOKUP($D1054,Zusammenführung!$S$7:$AD$118,10,0)</f>
        <v>102325.58139534885</v>
      </c>
      <c r="H1054" s="285">
        <f ca="1">VLOOKUP(E1054,Zusammenführung!V$7:X$118,3,0)</f>
        <v>3</v>
      </c>
      <c r="I1054" s="162">
        <f ca="1">VLOOKUP(F1054,Zusammenführung!$Y$7:$AA$118,3,0)</f>
        <v>3</v>
      </c>
      <c r="J1054" s="286">
        <f ca="1">VLOOKUP(G1054,Zusammenführung!$AB$7:$AD$118,3,0)</f>
        <v>20</v>
      </c>
    </row>
    <row r="1055" spans="1:10" x14ac:dyDescent="0.25">
      <c r="A1055" s="6" t="s">
        <v>3173</v>
      </c>
      <c r="B1055" s="5" t="s">
        <v>1070</v>
      </c>
      <c r="C1055" s="5" t="s">
        <v>1078</v>
      </c>
      <c r="D1055" s="7">
        <v>100000</v>
      </c>
      <c r="E1055" s="122">
        <f>VLOOKUP($D1055,Zusammenführung!$S$7:$AD$118,4,0)</f>
        <v>100000</v>
      </c>
      <c r="F1055" s="123">
        <f>VLOOKUP($D1055,Zusammenführung!$S$7:$AD$118,7,0)</f>
        <v>100000</v>
      </c>
      <c r="G1055" s="123">
        <f>VLOOKUP($D1055,Zusammenführung!$S$7:$AD$118,10,0)</f>
        <v>102325.58139534885</v>
      </c>
      <c r="H1055" s="285">
        <f ca="1">VLOOKUP(E1055,Zusammenführung!V$7:X$118,3,0)</f>
        <v>3</v>
      </c>
      <c r="I1055" s="162">
        <f ca="1">VLOOKUP(F1055,Zusammenführung!$Y$7:$AA$118,3,0)</f>
        <v>3</v>
      </c>
      <c r="J1055" s="286">
        <f ca="1">VLOOKUP(G1055,Zusammenführung!$AB$7:$AD$118,3,0)</f>
        <v>20</v>
      </c>
    </row>
    <row r="1056" spans="1:10" x14ac:dyDescent="0.25">
      <c r="A1056" s="6" t="s">
        <v>3174</v>
      </c>
      <c r="B1056" s="5" t="s">
        <v>1068</v>
      </c>
      <c r="C1056" s="5" t="s">
        <v>1078</v>
      </c>
      <c r="D1056" s="7">
        <v>100000</v>
      </c>
      <c r="E1056" s="122">
        <f>VLOOKUP($D1056,Zusammenführung!$S$7:$AD$118,4,0)</f>
        <v>100000</v>
      </c>
      <c r="F1056" s="123">
        <f>VLOOKUP($D1056,Zusammenführung!$S$7:$AD$118,7,0)</f>
        <v>100000</v>
      </c>
      <c r="G1056" s="123">
        <f>VLOOKUP($D1056,Zusammenführung!$S$7:$AD$118,10,0)</f>
        <v>102325.58139534885</v>
      </c>
      <c r="H1056" s="285">
        <f ca="1">VLOOKUP(E1056,Zusammenführung!V$7:X$118,3,0)</f>
        <v>3</v>
      </c>
      <c r="I1056" s="162">
        <f ca="1">VLOOKUP(F1056,Zusammenführung!$Y$7:$AA$118,3,0)</f>
        <v>3</v>
      </c>
      <c r="J1056" s="286">
        <f ca="1">VLOOKUP(G1056,Zusammenführung!$AB$7:$AD$118,3,0)</f>
        <v>20</v>
      </c>
    </row>
    <row r="1057" spans="1:10" x14ac:dyDescent="0.25">
      <c r="A1057" s="6" t="s">
        <v>3175</v>
      </c>
      <c r="B1057" s="5" t="s">
        <v>1074</v>
      </c>
      <c r="C1057" s="5" t="s">
        <v>1078</v>
      </c>
      <c r="D1057" s="7">
        <v>50000</v>
      </c>
      <c r="E1057" s="122">
        <f>VLOOKUP($D1057,Zusammenführung!$S$7:$AD$118,4,0)</f>
        <v>50000</v>
      </c>
      <c r="F1057" s="123">
        <f>VLOOKUP($D1057,Zusammenführung!$S$7:$AD$118,7,0)</f>
        <v>50000</v>
      </c>
      <c r="G1057" s="123">
        <f>VLOOKUP($D1057,Zusammenführung!$S$7:$AD$118,10,0)</f>
        <v>50000</v>
      </c>
      <c r="H1057" s="285">
        <f ca="1">VLOOKUP(E1057,Zusammenführung!V$7:X$118,3,0)</f>
        <v>2</v>
      </c>
      <c r="I1057" s="162">
        <f ca="1">VLOOKUP(F1057,Zusammenführung!$Y$7:$AA$118,3,0)</f>
        <v>2</v>
      </c>
      <c r="J1057" s="286">
        <f ca="1">VLOOKUP(G1057,Zusammenführung!$AB$7:$AD$118,3,0)</f>
        <v>14</v>
      </c>
    </row>
    <row r="1058" spans="1:10" x14ac:dyDescent="0.25">
      <c r="A1058" s="6" t="s">
        <v>3176</v>
      </c>
      <c r="B1058" s="5" t="s">
        <v>1075</v>
      </c>
      <c r="C1058" s="5" t="s">
        <v>1078</v>
      </c>
      <c r="D1058" s="7">
        <v>50000</v>
      </c>
      <c r="E1058" s="122">
        <f>VLOOKUP($D1058,Zusammenführung!$S$7:$AD$118,4,0)</f>
        <v>50000</v>
      </c>
      <c r="F1058" s="123">
        <f>VLOOKUP($D1058,Zusammenführung!$S$7:$AD$118,7,0)</f>
        <v>50000</v>
      </c>
      <c r="G1058" s="123">
        <f>VLOOKUP($D1058,Zusammenführung!$S$7:$AD$118,10,0)</f>
        <v>50000</v>
      </c>
      <c r="H1058" s="285">
        <f ca="1">VLOOKUP(E1058,Zusammenführung!V$7:X$118,3,0)</f>
        <v>2</v>
      </c>
      <c r="I1058" s="162">
        <f ca="1">VLOOKUP(F1058,Zusammenführung!$Y$7:$AA$118,3,0)</f>
        <v>2</v>
      </c>
      <c r="J1058" s="286">
        <f ca="1">VLOOKUP(G1058,Zusammenführung!$AB$7:$AD$118,3,0)</f>
        <v>14</v>
      </c>
    </row>
    <row r="1059" spans="1:10" x14ac:dyDescent="0.25">
      <c r="A1059" s="6" t="s">
        <v>3177</v>
      </c>
      <c r="B1059" s="5" t="s">
        <v>1073</v>
      </c>
      <c r="C1059" s="5" t="s">
        <v>1078</v>
      </c>
      <c r="D1059" s="7">
        <v>50000</v>
      </c>
      <c r="E1059" s="122">
        <f>VLOOKUP($D1059,Zusammenführung!$S$7:$AD$118,4,0)</f>
        <v>50000</v>
      </c>
      <c r="F1059" s="123">
        <f>VLOOKUP($D1059,Zusammenführung!$S$7:$AD$118,7,0)</f>
        <v>50000</v>
      </c>
      <c r="G1059" s="123">
        <f>VLOOKUP($D1059,Zusammenführung!$S$7:$AD$118,10,0)</f>
        <v>50000</v>
      </c>
      <c r="H1059" s="285">
        <f ca="1">VLOOKUP(E1059,Zusammenführung!V$7:X$118,3,0)</f>
        <v>2</v>
      </c>
      <c r="I1059" s="162">
        <f ca="1">VLOOKUP(F1059,Zusammenführung!$Y$7:$AA$118,3,0)</f>
        <v>2</v>
      </c>
      <c r="J1059" s="286">
        <f ca="1">VLOOKUP(G1059,Zusammenführung!$AB$7:$AD$118,3,0)</f>
        <v>14</v>
      </c>
    </row>
    <row r="1060" spans="1:10" x14ac:dyDescent="0.25">
      <c r="A1060" s="6" t="s">
        <v>3178</v>
      </c>
      <c r="B1060" s="5" t="s">
        <v>1072</v>
      </c>
      <c r="C1060" s="5" t="s">
        <v>1078</v>
      </c>
      <c r="D1060" s="7">
        <v>50000</v>
      </c>
      <c r="E1060" s="122">
        <f>VLOOKUP($D1060,Zusammenführung!$S$7:$AD$118,4,0)</f>
        <v>50000</v>
      </c>
      <c r="F1060" s="123">
        <f>VLOOKUP($D1060,Zusammenführung!$S$7:$AD$118,7,0)</f>
        <v>50000</v>
      </c>
      <c r="G1060" s="123">
        <f>VLOOKUP($D1060,Zusammenführung!$S$7:$AD$118,10,0)</f>
        <v>50000</v>
      </c>
      <c r="H1060" s="285">
        <f ca="1">VLOOKUP(E1060,Zusammenführung!V$7:X$118,3,0)</f>
        <v>2</v>
      </c>
      <c r="I1060" s="162">
        <f ca="1">VLOOKUP(F1060,Zusammenführung!$Y$7:$AA$118,3,0)</f>
        <v>2</v>
      </c>
      <c r="J1060" s="286">
        <f ca="1">VLOOKUP(G1060,Zusammenführung!$AB$7:$AD$118,3,0)</f>
        <v>14</v>
      </c>
    </row>
    <row r="1061" spans="1:10" x14ac:dyDescent="0.25">
      <c r="A1061" s="6" t="s">
        <v>3179</v>
      </c>
      <c r="B1061" s="5" t="s">
        <v>1076</v>
      </c>
      <c r="C1061" s="5" t="s">
        <v>1078</v>
      </c>
      <c r="D1061" s="7">
        <v>50000</v>
      </c>
      <c r="E1061" s="122">
        <f>VLOOKUP($D1061,Zusammenführung!$S$7:$AD$118,4,0)</f>
        <v>50000</v>
      </c>
      <c r="F1061" s="123">
        <f>VLOOKUP($D1061,Zusammenführung!$S$7:$AD$118,7,0)</f>
        <v>50000</v>
      </c>
      <c r="G1061" s="123">
        <f>VLOOKUP($D1061,Zusammenführung!$S$7:$AD$118,10,0)</f>
        <v>50000</v>
      </c>
      <c r="H1061" s="285">
        <f ca="1">VLOOKUP(E1061,Zusammenführung!V$7:X$118,3,0)</f>
        <v>2</v>
      </c>
      <c r="I1061" s="162">
        <f ca="1">VLOOKUP(F1061,Zusammenführung!$Y$7:$AA$118,3,0)</f>
        <v>2</v>
      </c>
      <c r="J1061" s="286">
        <f ca="1">VLOOKUP(G1061,Zusammenführung!$AB$7:$AD$118,3,0)</f>
        <v>14</v>
      </c>
    </row>
    <row r="1062" spans="1:10" x14ac:dyDescent="0.25">
      <c r="A1062" s="6" t="s">
        <v>3180</v>
      </c>
      <c r="B1062" s="5" t="s">
        <v>1071</v>
      </c>
      <c r="C1062" s="5" t="s">
        <v>1078</v>
      </c>
      <c r="D1062" s="7">
        <v>50000</v>
      </c>
      <c r="E1062" s="122">
        <f>VLOOKUP($D1062,Zusammenführung!$S$7:$AD$118,4,0)</f>
        <v>50000</v>
      </c>
      <c r="F1062" s="123">
        <f>VLOOKUP($D1062,Zusammenführung!$S$7:$AD$118,7,0)</f>
        <v>50000</v>
      </c>
      <c r="G1062" s="123">
        <f>VLOOKUP($D1062,Zusammenführung!$S$7:$AD$118,10,0)</f>
        <v>50000</v>
      </c>
      <c r="H1062" s="285">
        <f ca="1">VLOOKUP(E1062,Zusammenführung!V$7:X$118,3,0)</f>
        <v>2</v>
      </c>
      <c r="I1062" s="162">
        <f ca="1">VLOOKUP(F1062,Zusammenführung!$Y$7:$AA$118,3,0)</f>
        <v>2</v>
      </c>
      <c r="J1062" s="286">
        <f ca="1">VLOOKUP(G1062,Zusammenführung!$AB$7:$AD$118,3,0)</f>
        <v>14</v>
      </c>
    </row>
    <row r="1063" spans="1:10" x14ac:dyDescent="0.25">
      <c r="A1063" s="6" t="s">
        <v>3181</v>
      </c>
      <c r="B1063" s="5" t="s">
        <v>1077</v>
      </c>
      <c r="C1063" s="5" t="s">
        <v>1078</v>
      </c>
      <c r="D1063" s="7">
        <v>25000</v>
      </c>
      <c r="E1063" s="122">
        <f>VLOOKUP($D1063,Zusammenführung!$S$7:$AD$118,4,0)</f>
        <v>25000</v>
      </c>
      <c r="F1063" s="123">
        <f>VLOOKUP($D1063,Zusammenführung!$S$7:$AD$118,7,0)</f>
        <v>25000</v>
      </c>
      <c r="G1063" s="123">
        <f>VLOOKUP($D1063,Zusammenführung!$S$7:$AD$118,10,0)</f>
        <v>25000</v>
      </c>
      <c r="H1063" s="285">
        <f ca="1">VLOOKUP(E1063,Zusammenführung!V$7:X$118,3,0)</f>
        <v>1</v>
      </c>
      <c r="I1063" s="162">
        <f ca="1">VLOOKUP(F1063,Zusammenführung!$Y$7:$AA$118,3,0)</f>
        <v>1</v>
      </c>
      <c r="J1063" s="286">
        <f ca="1">VLOOKUP(G1063,Zusammenführung!$AB$7:$AD$118,3,0)</f>
        <v>7</v>
      </c>
    </row>
    <row r="1064" spans="1:10" x14ac:dyDescent="0.25">
      <c r="A1064" s="6" t="s">
        <v>3182</v>
      </c>
      <c r="B1064" s="5" t="s">
        <v>1080</v>
      </c>
      <c r="C1064" s="5" t="s">
        <v>1093</v>
      </c>
      <c r="D1064" s="7">
        <v>325000</v>
      </c>
      <c r="E1064" s="122">
        <f>VLOOKUP($D1064,Zusammenführung!$S$7:$AD$118,4,0)</f>
        <v>200000</v>
      </c>
      <c r="F1064" s="123">
        <f>VLOOKUP($D1064,Zusammenführung!$S$7:$AD$118,7,0)</f>
        <v>300000</v>
      </c>
      <c r="G1064" s="123">
        <f>VLOOKUP($D1064,Zusammenführung!$S$7:$AD$118,10,0)</f>
        <v>308651.9114688129</v>
      </c>
      <c r="H1064" s="285">
        <f ca="1">VLOOKUP(E1064,Zusammenführung!V$7:X$118,3,0)</f>
        <v>4</v>
      </c>
      <c r="I1064" s="162">
        <f ca="1">VLOOKUP(F1064,Zusammenführung!$Y$7:$AA$118,3,0)</f>
        <v>6</v>
      </c>
      <c r="J1064" s="286">
        <f ca="1">VLOOKUP(G1064,Zusammenführung!$AB$7:$AD$118,3,0)</f>
        <v>31</v>
      </c>
    </row>
    <row r="1065" spans="1:10" x14ac:dyDescent="0.25">
      <c r="A1065" s="6" t="s">
        <v>3183</v>
      </c>
      <c r="B1065" s="5" t="s">
        <v>1079</v>
      </c>
      <c r="C1065" s="5" t="s">
        <v>1093</v>
      </c>
      <c r="D1065" s="7">
        <v>325000</v>
      </c>
      <c r="E1065" s="122">
        <f>VLOOKUP($D1065,Zusammenführung!$S$7:$AD$118,4,0)</f>
        <v>200000</v>
      </c>
      <c r="F1065" s="123">
        <f>VLOOKUP($D1065,Zusammenführung!$S$7:$AD$118,7,0)</f>
        <v>300000</v>
      </c>
      <c r="G1065" s="123">
        <f>VLOOKUP($D1065,Zusammenführung!$S$7:$AD$118,10,0)</f>
        <v>308651.9114688129</v>
      </c>
      <c r="H1065" s="285">
        <f ca="1">VLOOKUP(E1065,Zusammenführung!V$7:X$118,3,0)</f>
        <v>4</v>
      </c>
      <c r="I1065" s="162">
        <f ca="1">VLOOKUP(F1065,Zusammenführung!$Y$7:$AA$118,3,0)</f>
        <v>6</v>
      </c>
      <c r="J1065" s="286">
        <f ca="1">VLOOKUP(G1065,Zusammenführung!$AB$7:$AD$118,3,0)</f>
        <v>31</v>
      </c>
    </row>
    <row r="1066" spans="1:10" x14ac:dyDescent="0.25">
      <c r="A1066" s="6" t="s">
        <v>3184</v>
      </c>
      <c r="B1066" s="5" t="s">
        <v>1081</v>
      </c>
      <c r="C1066" s="5" t="s">
        <v>1093</v>
      </c>
      <c r="D1066" s="7">
        <v>300000</v>
      </c>
      <c r="E1066" s="122">
        <f>VLOOKUP($D1066,Zusammenführung!$S$7:$AD$118,4,0)</f>
        <v>200000</v>
      </c>
      <c r="F1066" s="123">
        <f>VLOOKUP($D1066,Zusammenführung!$S$7:$AD$118,7,0)</f>
        <v>300000</v>
      </c>
      <c r="G1066" s="123">
        <f>VLOOKUP($D1066,Zusammenführung!$S$7:$AD$118,10,0)</f>
        <v>308651.9114688129</v>
      </c>
      <c r="H1066" s="285">
        <f ca="1">VLOOKUP(E1066,Zusammenführung!V$7:X$118,3,0)</f>
        <v>4</v>
      </c>
      <c r="I1066" s="162">
        <f ca="1">VLOOKUP(F1066,Zusammenführung!$Y$7:$AA$118,3,0)</f>
        <v>6</v>
      </c>
      <c r="J1066" s="286">
        <f ca="1">VLOOKUP(G1066,Zusammenführung!$AB$7:$AD$118,3,0)</f>
        <v>31</v>
      </c>
    </row>
    <row r="1067" spans="1:10" x14ac:dyDescent="0.25">
      <c r="A1067" s="6" t="s">
        <v>3185</v>
      </c>
      <c r="B1067" s="5" t="s">
        <v>1084</v>
      </c>
      <c r="C1067" s="5" t="s">
        <v>1093</v>
      </c>
      <c r="D1067" s="7">
        <v>200000</v>
      </c>
      <c r="E1067" s="122">
        <f>VLOOKUP($D1067,Zusammenführung!$S$7:$AD$118,4,0)</f>
        <v>200000</v>
      </c>
      <c r="F1067" s="123">
        <f>VLOOKUP($D1067,Zusammenführung!$S$7:$AD$118,7,0)</f>
        <v>200000</v>
      </c>
      <c r="G1067" s="123">
        <f>VLOOKUP($D1067,Zusammenführung!$S$7:$AD$118,10,0)</f>
        <v>200000</v>
      </c>
      <c r="H1067" s="285">
        <f ca="1">VLOOKUP(E1067,Zusammenführung!V$7:X$118,3,0)</f>
        <v>4</v>
      </c>
      <c r="I1067" s="162">
        <f ca="1">VLOOKUP(F1067,Zusammenführung!$Y$7:$AA$118,3,0)</f>
        <v>5</v>
      </c>
      <c r="J1067" s="286">
        <f ca="1">VLOOKUP(G1067,Zusammenführung!$AB$7:$AD$118,3,0)</f>
        <v>28</v>
      </c>
    </row>
    <row r="1068" spans="1:10" x14ac:dyDescent="0.25">
      <c r="A1068" s="6" t="s">
        <v>3186</v>
      </c>
      <c r="B1068" s="5" t="s">
        <v>1083</v>
      </c>
      <c r="C1068" s="5" t="s">
        <v>1093</v>
      </c>
      <c r="D1068" s="7">
        <v>200000</v>
      </c>
      <c r="E1068" s="122">
        <f>VLOOKUP($D1068,Zusammenführung!$S$7:$AD$118,4,0)</f>
        <v>200000</v>
      </c>
      <c r="F1068" s="123">
        <f>VLOOKUP($D1068,Zusammenführung!$S$7:$AD$118,7,0)</f>
        <v>200000</v>
      </c>
      <c r="G1068" s="123">
        <f>VLOOKUP($D1068,Zusammenführung!$S$7:$AD$118,10,0)</f>
        <v>200000</v>
      </c>
      <c r="H1068" s="285">
        <f ca="1">VLOOKUP(E1068,Zusammenführung!V$7:X$118,3,0)</f>
        <v>4</v>
      </c>
      <c r="I1068" s="162">
        <f ca="1">VLOOKUP(F1068,Zusammenführung!$Y$7:$AA$118,3,0)</f>
        <v>5</v>
      </c>
      <c r="J1068" s="286">
        <f ca="1">VLOOKUP(G1068,Zusammenführung!$AB$7:$AD$118,3,0)</f>
        <v>28</v>
      </c>
    </row>
    <row r="1069" spans="1:10" x14ac:dyDescent="0.25">
      <c r="A1069" s="6" t="s">
        <v>3187</v>
      </c>
      <c r="B1069" s="5" t="s">
        <v>1082</v>
      </c>
      <c r="C1069" s="5" t="s">
        <v>1093</v>
      </c>
      <c r="D1069" s="7">
        <v>200000</v>
      </c>
      <c r="E1069" s="122">
        <f>VLOOKUP($D1069,Zusammenführung!$S$7:$AD$118,4,0)</f>
        <v>200000</v>
      </c>
      <c r="F1069" s="123">
        <f>VLOOKUP($D1069,Zusammenführung!$S$7:$AD$118,7,0)</f>
        <v>200000</v>
      </c>
      <c r="G1069" s="123">
        <f>VLOOKUP($D1069,Zusammenführung!$S$7:$AD$118,10,0)</f>
        <v>200000</v>
      </c>
      <c r="H1069" s="285">
        <f ca="1">VLOOKUP(E1069,Zusammenführung!V$7:X$118,3,0)</f>
        <v>4</v>
      </c>
      <c r="I1069" s="162">
        <f ca="1">VLOOKUP(F1069,Zusammenführung!$Y$7:$AA$118,3,0)</f>
        <v>5</v>
      </c>
      <c r="J1069" s="286">
        <f ca="1">VLOOKUP(G1069,Zusammenführung!$AB$7:$AD$118,3,0)</f>
        <v>28</v>
      </c>
    </row>
    <row r="1070" spans="1:10" x14ac:dyDescent="0.25">
      <c r="A1070" s="6" t="s">
        <v>3188</v>
      </c>
      <c r="B1070" s="5" t="s">
        <v>1085</v>
      </c>
      <c r="C1070" s="5" t="s">
        <v>1093</v>
      </c>
      <c r="D1070" s="7">
        <v>150000</v>
      </c>
      <c r="E1070" s="122">
        <f>VLOOKUP($D1070,Zusammenführung!$S$7:$AD$118,4,0)</f>
        <v>100000</v>
      </c>
      <c r="F1070" s="123">
        <f>VLOOKUP($D1070,Zusammenführung!$S$7:$AD$118,7,0)</f>
        <v>150000</v>
      </c>
      <c r="G1070" s="123">
        <f>VLOOKUP($D1070,Zusammenführung!$S$7:$AD$118,10,0)</f>
        <v>147176.07973421927</v>
      </c>
      <c r="H1070" s="285">
        <f ca="1">VLOOKUP(E1070,Zusammenführung!V$7:X$118,3,0)</f>
        <v>3</v>
      </c>
      <c r="I1070" s="162">
        <f ca="1">VLOOKUP(F1070,Zusammenführung!$Y$7:$AA$118,3,0)</f>
        <v>4</v>
      </c>
      <c r="J1070" s="286">
        <f ca="1">VLOOKUP(G1070,Zusammenführung!$AB$7:$AD$118,3,0)</f>
        <v>24</v>
      </c>
    </row>
    <row r="1071" spans="1:10" x14ac:dyDescent="0.25">
      <c r="A1071" s="6" t="s">
        <v>3189</v>
      </c>
      <c r="B1071" s="5" t="s">
        <v>1086</v>
      </c>
      <c r="C1071" s="5" t="s">
        <v>1093</v>
      </c>
      <c r="D1071" s="7">
        <v>150000</v>
      </c>
      <c r="E1071" s="122">
        <f>VLOOKUP($D1071,Zusammenführung!$S$7:$AD$118,4,0)</f>
        <v>100000</v>
      </c>
      <c r="F1071" s="123">
        <f>VLOOKUP($D1071,Zusammenführung!$S$7:$AD$118,7,0)</f>
        <v>150000</v>
      </c>
      <c r="G1071" s="123">
        <f>VLOOKUP($D1071,Zusammenführung!$S$7:$AD$118,10,0)</f>
        <v>147176.07973421927</v>
      </c>
      <c r="H1071" s="285">
        <f ca="1">VLOOKUP(E1071,Zusammenführung!V$7:X$118,3,0)</f>
        <v>3</v>
      </c>
      <c r="I1071" s="162">
        <f ca="1">VLOOKUP(F1071,Zusammenführung!$Y$7:$AA$118,3,0)</f>
        <v>4</v>
      </c>
      <c r="J1071" s="286">
        <f ca="1">VLOOKUP(G1071,Zusammenführung!$AB$7:$AD$118,3,0)</f>
        <v>24</v>
      </c>
    </row>
    <row r="1072" spans="1:10" x14ac:dyDescent="0.25">
      <c r="A1072" s="6" t="s">
        <v>3190</v>
      </c>
      <c r="B1072" s="5" t="s">
        <v>1089</v>
      </c>
      <c r="C1072" s="5" t="s">
        <v>1093</v>
      </c>
      <c r="D1072" s="7">
        <v>100000</v>
      </c>
      <c r="E1072" s="122">
        <f>VLOOKUP($D1072,Zusammenführung!$S$7:$AD$118,4,0)</f>
        <v>100000</v>
      </c>
      <c r="F1072" s="123">
        <f>VLOOKUP($D1072,Zusammenführung!$S$7:$AD$118,7,0)</f>
        <v>100000</v>
      </c>
      <c r="G1072" s="123">
        <f>VLOOKUP($D1072,Zusammenführung!$S$7:$AD$118,10,0)</f>
        <v>102325.58139534885</v>
      </c>
      <c r="H1072" s="285">
        <f ca="1">VLOOKUP(E1072,Zusammenführung!V$7:X$118,3,0)</f>
        <v>3</v>
      </c>
      <c r="I1072" s="162">
        <f ca="1">VLOOKUP(F1072,Zusammenführung!$Y$7:$AA$118,3,0)</f>
        <v>3</v>
      </c>
      <c r="J1072" s="286">
        <f ca="1">VLOOKUP(G1072,Zusammenführung!$AB$7:$AD$118,3,0)</f>
        <v>20</v>
      </c>
    </row>
    <row r="1073" spans="1:10" x14ac:dyDescent="0.25">
      <c r="A1073" s="6" t="s">
        <v>3191</v>
      </c>
      <c r="B1073" s="5" t="s">
        <v>1088</v>
      </c>
      <c r="C1073" s="5" t="s">
        <v>1093</v>
      </c>
      <c r="D1073" s="7">
        <v>100000</v>
      </c>
      <c r="E1073" s="122">
        <f>VLOOKUP($D1073,Zusammenführung!$S$7:$AD$118,4,0)</f>
        <v>100000</v>
      </c>
      <c r="F1073" s="123">
        <f>VLOOKUP($D1073,Zusammenführung!$S$7:$AD$118,7,0)</f>
        <v>100000</v>
      </c>
      <c r="G1073" s="123">
        <f>VLOOKUP($D1073,Zusammenführung!$S$7:$AD$118,10,0)</f>
        <v>102325.58139534885</v>
      </c>
      <c r="H1073" s="285">
        <f ca="1">VLOOKUP(E1073,Zusammenführung!V$7:X$118,3,0)</f>
        <v>3</v>
      </c>
      <c r="I1073" s="162">
        <f ca="1">VLOOKUP(F1073,Zusammenführung!$Y$7:$AA$118,3,0)</f>
        <v>3</v>
      </c>
      <c r="J1073" s="286">
        <f ca="1">VLOOKUP(G1073,Zusammenführung!$AB$7:$AD$118,3,0)</f>
        <v>20</v>
      </c>
    </row>
    <row r="1074" spans="1:10" x14ac:dyDescent="0.25">
      <c r="A1074" s="6" t="s">
        <v>3192</v>
      </c>
      <c r="B1074" s="5" t="s">
        <v>1087</v>
      </c>
      <c r="C1074" s="5" t="s">
        <v>1093</v>
      </c>
      <c r="D1074" s="7">
        <v>100000</v>
      </c>
      <c r="E1074" s="122">
        <f>VLOOKUP($D1074,Zusammenführung!$S$7:$AD$118,4,0)</f>
        <v>100000</v>
      </c>
      <c r="F1074" s="123">
        <f>VLOOKUP($D1074,Zusammenführung!$S$7:$AD$118,7,0)</f>
        <v>100000</v>
      </c>
      <c r="G1074" s="123">
        <f>VLOOKUP($D1074,Zusammenführung!$S$7:$AD$118,10,0)</f>
        <v>102325.58139534885</v>
      </c>
      <c r="H1074" s="285">
        <f ca="1">VLOOKUP(E1074,Zusammenführung!V$7:X$118,3,0)</f>
        <v>3</v>
      </c>
      <c r="I1074" s="162">
        <f ca="1">VLOOKUP(F1074,Zusammenführung!$Y$7:$AA$118,3,0)</f>
        <v>3</v>
      </c>
      <c r="J1074" s="286">
        <f ca="1">VLOOKUP(G1074,Zusammenführung!$AB$7:$AD$118,3,0)</f>
        <v>20</v>
      </c>
    </row>
    <row r="1075" spans="1:10" x14ac:dyDescent="0.25">
      <c r="A1075" s="6" t="s">
        <v>3193</v>
      </c>
      <c r="B1075" s="5" t="s">
        <v>1090</v>
      </c>
      <c r="C1075" s="5" t="s">
        <v>1093</v>
      </c>
      <c r="D1075" s="7">
        <v>50000</v>
      </c>
      <c r="E1075" s="122">
        <f>VLOOKUP($D1075,Zusammenführung!$S$7:$AD$118,4,0)</f>
        <v>50000</v>
      </c>
      <c r="F1075" s="123">
        <f>VLOOKUP($D1075,Zusammenführung!$S$7:$AD$118,7,0)</f>
        <v>50000</v>
      </c>
      <c r="G1075" s="123">
        <f>VLOOKUP($D1075,Zusammenführung!$S$7:$AD$118,10,0)</f>
        <v>50000</v>
      </c>
      <c r="H1075" s="285">
        <f ca="1">VLOOKUP(E1075,Zusammenführung!V$7:X$118,3,0)</f>
        <v>2</v>
      </c>
      <c r="I1075" s="162">
        <f ca="1">VLOOKUP(F1075,Zusammenführung!$Y$7:$AA$118,3,0)</f>
        <v>2</v>
      </c>
      <c r="J1075" s="286">
        <f ca="1">VLOOKUP(G1075,Zusammenführung!$AB$7:$AD$118,3,0)</f>
        <v>14</v>
      </c>
    </row>
    <row r="1076" spans="1:10" x14ac:dyDescent="0.25">
      <c r="A1076" s="6" t="s">
        <v>3194</v>
      </c>
      <c r="B1076" s="5" t="s">
        <v>1091</v>
      </c>
      <c r="C1076" s="5" t="s">
        <v>1093</v>
      </c>
      <c r="D1076" s="7">
        <v>50000</v>
      </c>
      <c r="E1076" s="122">
        <f>VLOOKUP($D1076,Zusammenführung!$S$7:$AD$118,4,0)</f>
        <v>50000</v>
      </c>
      <c r="F1076" s="123">
        <f>VLOOKUP($D1076,Zusammenführung!$S$7:$AD$118,7,0)</f>
        <v>50000</v>
      </c>
      <c r="G1076" s="123">
        <f>VLOOKUP($D1076,Zusammenführung!$S$7:$AD$118,10,0)</f>
        <v>50000</v>
      </c>
      <c r="H1076" s="285">
        <f ca="1">VLOOKUP(E1076,Zusammenführung!V$7:X$118,3,0)</f>
        <v>2</v>
      </c>
      <c r="I1076" s="162">
        <f ca="1">VLOOKUP(F1076,Zusammenführung!$Y$7:$AA$118,3,0)</f>
        <v>2</v>
      </c>
      <c r="J1076" s="286">
        <f ca="1">VLOOKUP(G1076,Zusammenführung!$AB$7:$AD$118,3,0)</f>
        <v>14</v>
      </c>
    </row>
    <row r="1077" spans="1:10" x14ac:dyDescent="0.25">
      <c r="A1077" s="6" t="s">
        <v>3195</v>
      </c>
      <c r="B1077" s="5" t="s">
        <v>1092</v>
      </c>
      <c r="C1077" s="5" t="s">
        <v>1093</v>
      </c>
      <c r="D1077" s="7">
        <v>50000</v>
      </c>
      <c r="E1077" s="122">
        <f>VLOOKUP($D1077,Zusammenführung!$S$7:$AD$118,4,0)</f>
        <v>50000</v>
      </c>
      <c r="F1077" s="123">
        <f>VLOOKUP($D1077,Zusammenführung!$S$7:$AD$118,7,0)</f>
        <v>50000</v>
      </c>
      <c r="G1077" s="123">
        <f>VLOOKUP($D1077,Zusammenführung!$S$7:$AD$118,10,0)</f>
        <v>50000</v>
      </c>
      <c r="H1077" s="285">
        <f ca="1">VLOOKUP(E1077,Zusammenführung!V$7:X$118,3,0)</f>
        <v>2</v>
      </c>
      <c r="I1077" s="162">
        <f ca="1">VLOOKUP(F1077,Zusammenführung!$Y$7:$AA$118,3,0)</f>
        <v>2</v>
      </c>
      <c r="J1077" s="286">
        <f ca="1">VLOOKUP(G1077,Zusammenführung!$AB$7:$AD$118,3,0)</f>
        <v>14</v>
      </c>
    </row>
    <row r="1078" spans="1:10" x14ac:dyDescent="0.25">
      <c r="A1078" s="6" t="s">
        <v>3196</v>
      </c>
      <c r="B1078" s="5" t="s">
        <v>320</v>
      </c>
      <c r="C1078" s="5" t="s">
        <v>385</v>
      </c>
      <c r="D1078" s="7">
        <v>85000000</v>
      </c>
      <c r="E1078" s="122">
        <f>VLOOKUP($D1078,Zusammenführung!$S$7:$AD$118,4,0)</f>
        <v>70000000</v>
      </c>
      <c r="F1078" s="123">
        <f>VLOOKUP($D1078,Zusammenführung!$S$7:$AD$118,7,0)</f>
        <v>80000000</v>
      </c>
      <c r="G1078" s="123">
        <f>VLOOKUP($D1078,Zusammenführung!$S$7:$AD$118,10,0)</f>
        <v>84930875.57603687</v>
      </c>
      <c r="H1078" s="285">
        <f ca="1">VLOOKUP(E1078,Zusammenführung!V$7:X$118,3,0)</f>
        <v>11</v>
      </c>
      <c r="I1078" s="162">
        <f ca="1">VLOOKUP(F1078,Zusammenführung!$Y$7:$AA$118,3,0)</f>
        <v>19</v>
      </c>
      <c r="J1078" s="286">
        <f ca="1">VLOOKUP(G1078,Zusammenführung!$AB$7:$AD$118,3,0)</f>
        <v>78</v>
      </c>
    </row>
    <row r="1079" spans="1:10" x14ac:dyDescent="0.25">
      <c r="A1079" s="6" t="s">
        <v>3197</v>
      </c>
      <c r="B1079" s="5" t="s">
        <v>321</v>
      </c>
      <c r="C1079" s="5" t="s">
        <v>385</v>
      </c>
      <c r="D1079" s="7">
        <v>80000000</v>
      </c>
      <c r="E1079" s="122">
        <f>VLOOKUP($D1079,Zusammenführung!$S$7:$AD$118,4,0)</f>
        <v>70000000</v>
      </c>
      <c r="F1079" s="123">
        <f>VLOOKUP($D1079,Zusammenführung!$S$7:$AD$118,7,0)</f>
        <v>80000000</v>
      </c>
      <c r="G1079" s="123">
        <f>VLOOKUP($D1079,Zusammenführung!$S$7:$AD$118,10,0)</f>
        <v>77741935.483870968</v>
      </c>
      <c r="H1079" s="285">
        <f ca="1">VLOOKUP(E1079,Zusammenführung!V$7:X$118,3,0)</f>
        <v>11</v>
      </c>
      <c r="I1079" s="162">
        <f ca="1">VLOOKUP(F1079,Zusammenführung!$Y$7:$AA$118,3,0)</f>
        <v>19</v>
      </c>
      <c r="J1079" s="286">
        <f ca="1">VLOOKUP(G1079,Zusammenführung!$AB$7:$AD$118,3,0)</f>
        <v>77</v>
      </c>
    </row>
    <row r="1080" spans="1:10" x14ac:dyDescent="0.25">
      <c r="A1080" s="6" t="s">
        <v>3198</v>
      </c>
      <c r="B1080" s="5" t="s">
        <v>322</v>
      </c>
      <c r="C1080" s="5" t="s">
        <v>385</v>
      </c>
      <c r="D1080" s="7">
        <v>70000000</v>
      </c>
      <c r="E1080" s="122">
        <f>VLOOKUP($D1080,Zusammenführung!$S$7:$AD$118,4,0)</f>
        <v>70000000</v>
      </c>
      <c r="F1080" s="123">
        <f>VLOOKUP($D1080,Zusammenführung!$S$7:$AD$118,7,0)</f>
        <v>60000000</v>
      </c>
      <c r="G1080" s="123">
        <f>VLOOKUP($D1080,Zusammenführung!$S$7:$AD$118,10,0)</f>
        <v>70645161.290322587</v>
      </c>
      <c r="H1080" s="285">
        <f ca="1">VLOOKUP(E1080,Zusammenführung!V$7:X$118,3,0)</f>
        <v>11</v>
      </c>
      <c r="I1080" s="162">
        <f ca="1">VLOOKUP(F1080,Zusammenführung!$Y$7:$AA$118,3,0)</f>
        <v>18</v>
      </c>
      <c r="J1080" s="286">
        <f ca="1">VLOOKUP(G1080,Zusammenführung!$AB$7:$AD$118,3,0)</f>
        <v>76</v>
      </c>
    </row>
    <row r="1081" spans="1:10" x14ac:dyDescent="0.25">
      <c r="A1081" s="6" t="s">
        <v>3199</v>
      </c>
      <c r="B1081" s="5" t="s">
        <v>323</v>
      </c>
      <c r="C1081" s="5" t="s">
        <v>385</v>
      </c>
      <c r="D1081" s="7">
        <v>48000000</v>
      </c>
      <c r="E1081" s="122">
        <f>VLOOKUP($D1081,Zusammenführung!$S$7:$AD$118,4,0)</f>
        <v>30000000</v>
      </c>
      <c r="F1081" s="123">
        <f>VLOOKUP($D1081,Zusammenführung!$S$7:$AD$118,7,0)</f>
        <v>60000000</v>
      </c>
      <c r="G1081" s="123">
        <f>VLOOKUP($D1081,Zusammenführung!$S$7:$AD$118,10,0)</f>
        <v>49907834.101382487</v>
      </c>
      <c r="H1081" s="285">
        <f ca="1">VLOOKUP(E1081,Zusammenführung!V$7:X$118,3,0)</f>
        <v>10</v>
      </c>
      <c r="I1081" s="162">
        <f ca="1">VLOOKUP(F1081,Zusammenführung!$Y$7:$AA$118,3,0)</f>
        <v>18</v>
      </c>
      <c r="J1081" s="286">
        <f ca="1">VLOOKUP(G1081,Zusammenführung!$AB$7:$AD$118,3,0)</f>
        <v>73</v>
      </c>
    </row>
    <row r="1082" spans="1:10" x14ac:dyDescent="0.25">
      <c r="A1082" s="6" t="s">
        <v>3200</v>
      </c>
      <c r="B1082" s="5" t="s">
        <v>324</v>
      </c>
      <c r="C1082" s="5" t="s">
        <v>385</v>
      </c>
      <c r="D1082" s="7">
        <v>45000000</v>
      </c>
      <c r="E1082" s="122">
        <f>VLOOKUP($D1082,Zusammenführung!$S$7:$AD$118,4,0)</f>
        <v>30000000</v>
      </c>
      <c r="F1082" s="123">
        <f>VLOOKUP($D1082,Zusammenführung!$S$7:$AD$118,7,0)</f>
        <v>30000000</v>
      </c>
      <c r="G1082" s="123">
        <f>VLOOKUP($D1082,Zusammenführung!$S$7:$AD$118,10,0)</f>
        <v>43179723.502304144</v>
      </c>
      <c r="H1082" s="285">
        <f ca="1">VLOOKUP(E1082,Zusammenführung!V$7:X$118,3,0)</f>
        <v>10</v>
      </c>
      <c r="I1082" s="162">
        <f ca="1">VLOOKUP(F1082,Zusammenführung!$Y$7:$AA$118,3,0)</f>
        <v>17</v>
      </c>
      <c r="J1082" s="286">
        <f ca="1">VLOOKUP(G1082,Zusammenführung!$AB$7:$AD$118,3,0)</f>
        <v>72</v>
      </c>
    </row>
    <row r="1083" spans="1:10" x14ac:dyDescent="0.25">
      <c r="A1083" s="6" t="s">
        <v>3201</v>
      </c>
      <c r="B1083" s="5" t="s">
        <v>325</v>
      </c>
      <c r="C1083" s="5" t="s">
        <v>385</v>
      </c>
      <c r="D1083" s="7">
        <v>40000000</v>
      </c>
      <c r="E1083" s="122">
        <f>VLOOKUP($D1083,Zusammenführung!$S$7:$AD$118,4,0)</f>
        <v>30000000</v>
      </c>
      <c r="F1083" s="123">
        <f>VLOOKUP($D1083,Zusammenführung!$S$7:$AD$118,7,0)</f>
        <v>30000000</v>
      </c>
      <c r="G1083" s="123">
        <f>VLOOKUP($D1083,Zusammenführung!$S$7:$AD$118,10,0)</f>
        <v>43179723.502304144</v>
      </c>
      <c r="H1083" s="285">
        <f ca="1">VLOOKUP(E1083,Zusammenführung!V$7:X$118,3,0)</f>
        <v>10</v>
      </c>
      <c r="I1083" s="162">
        <f ca="1">VLOOKUP(F1083,Zusammenführung!$Y$7:$AA$118,3,0)</f>
        <v>17</v>
      </c>
      <c r="J1083" s="286">
        <f ca="1">VLOOKUP(G1083,Zusammenführung!$AB$7:$AD$118,3,0)</f>
        <v>72</v>
      </c>
    </row>
    <row r="1084" spans="1:10" x14ac:dyDescent="0.25">
      <c r="A1084" s="6" t="s">
        <v>3202</v>
      </c>
      <c r="B1084" s="5" t="s">
        <v>326</v>
      </c>
      <c r="C1084" s="5" t="s">
        <v>385</v>
      </c>
      <c r="D1084" s="7">
        <v>36000000</v>
      </c>
      <c r="E1084" s="122">
        <f>VLOOKUP($D1084,Zusammenführung!$S$7:$AD$118,4,0)</f>
        <v>30000000</v>
      </c>
      <c r="F1084" s="123">
        <f>VLOOKUP($D1084,Zusammenführung!$S$7:$AD$118,7,0)</f>
        <v>30000000</v>
      </c>
      <c r="G1084" s="123">
        <f>VLOOKUP($D1084,Zusammenführung!$S$7:$AD$118,10,0)</f>
        <v>36543778.801843315</v>
      </c>
      <c r="H1084" s="285">
        <f ca="1">VLOOKUP(E1084,Zusammenführung!V$7:X$118,3,0)</f>
        <v>10</v>
      </c>
      <c r="I1084" s="162">
        <f ca="1">VLOOKUP(F1084,Zusammenführung!$Y$7:$AA$118,3,0)</f>
        <v>17</v>
      </c>
      <c r="J1084" s="286">
        <f ca="1">VLOOKUP(G1084,Zusammenführung!$AB$7:$AD$118,3,0)</f>
        <v>71</v>
      </c>
    </row>
    <row r="1085" spans="1:10" x14ac:dyDescent="0.25">
      <c r="A1085" s="6" t="s">
        <v>3203</v>
      </c>
      <c r="B1085" s="5" t="s">
        <v>327</v>
      </c>
      <c r="C1085" s="5" t="s">
        <v>385</v>
      </c>
      <c r="D1085" s="7">
        <v>35000000</v>
      </c>
      <c r="E1085" s="122">
        <f>VLOOKUP($D1085,Zusammenführung!$S$7:$AD$118,4,0)</f>
        <v>30000000</v>
      </c>
      <c r="F1085" s="123">
        <f>VLOOKUP($D1085,Zusammenführung!$S$7:$AD$118,7,0)</f>
        <v>30000000</v>
      </c>
      <c r="G1085" s="123">
        <f>VLOOKUP($D1085,Zusammenführung!$S$7:$AD$118,10,0)</f>
        <v>36543778.801843315</v>
      </c>
      <c r="H1085" s="285">
        <f ca="1">VLOOKUP(E1085,Zusammenführung!V$7:X$118,3,0)</f>
        <v>10</v>
      </c>
      <c r="I1085" s="162">
        <f ca="1">VLOOKUP(F1085,Zusammenführung!$Y$7:$AA$118,3,0)</f>
        <v>17</v>
      </c>
      <c r="J1085" s="286">
        <f ca="1">VLOOKUP(G1085,Zusammenführung!$AB$7:$AD$118,3,0)</f>
        <v>71</v>
      </c>
    </row>
    <row r="1086" spans="1:10" x14ac:dyDescent="0.25">
      <c r="A1086" s="6" t="s">
        <v>3204</v>
      </c>
      <c r="B1086" s="5" t="s">
        <v>328</v>
      </c>
      <c r="C1086" s="5" t="s">
        <v>385</v>
      </c>
      <c r="D1086" s="7">
        <v>32000000</v>
      </c>
      <c r="E1086" s="122">
        <f>VLOOKUP($D1086,Zusammenführung!$S$7:$AD$118,4,0)</f>
        <v>30000000</v>
      </c>
      <c r="F1086" s="123">
        <f>VLOOKUP($D1086,Zusammenführung!$S$7:$AD$118,7,0)</f>
        <v>30000000</v>
      </c>
      <c r="G1086" s="123">
        <f>VLOOKUP($D1086,Zusammenführung!$S$7:$AD$118,10,0)</f>
        <v>30000000</v>
      </c>
      <c r="H1086" s="285">
        <f ca="1">VLOOKUP(E1086,Zusammenführung!V$7:X$118,3,0)</f>
        <v>10</v>
      </c>
      <c r="I1086" s="162">
        <f ca="1">VLOOKUP(F1086,Zusammenführung!$Y$7:$AA$118,3,0)</f>
        <v>17</v>
      </c>
      <c r="J1086" s="286">
        <f ca="1">VLOOKUP(G1086,Zusammenführung!$AB$7:$AD$118,3,0)</f>
        <v>70</v>
      </c>
    </row>
    <row r="1087" spans="1:10" x14ac:dyDescent="0.25">
      <c r="A1087" s="6" t="s">
        <v>3205</v>
      </c>
      <c r="B1087" s="5" t="s">
        <v>329</v>
      </c>
      <c r="C1087" s="5" t="s">
        <v>385</v>
      </c>
      <c r="D1087" s="7">
        <v>32000000</v>
      </c>
      <c r="E1087" s="122">
        <f>VLOOKUP($D1087,Zusammenführung!$S$7:$AD$118,4,0)</f>
        <v>30000000</v>
      </c>
      <c r="F1087" s="123">
        <f>VLOOKUP($D1087,Zusammenführung!$S$7:$AD$118,7,0)</f>
        <v>30000000</v>
      </c>
      <c r="G1087" s="123">
        <f>VLOOKUP($D1087,Zusammenführung!$S$7:$AD$118,10,0)</f>
        <v>30000000</v>
      </c>
      <c r="H1087" s="285">
        <f ca="1">VLOOKUP(E1087,Zusammenführung!V$7:X$118,3,0)</f>
        <v>10</v>
      </c>
      <c r="I1087" s="162">
        <f ca="1">VLOOKUP(F1087,Zusammenführung!$Y$7:$AA$118,3,0)</f>
        <v>17</v>
      </c>
      <c r="J1087" s="286">
        <f ca="1">VLOOKUP(G1087,Zusammenführung!$AB$7:$AD$118,3,0)</f>
        <v>70</v>
      </c>
    </row>
    <row r="1088" spans="1:10" x14ac:dyDescent="0.25">
      <c r="A1088" s="6" t="s">
        <v>3206</v>
      </c>
      <c r="B1088" s="5" t="s">
        <v>330</v>
      </c>
      <c r="C1088" s="5" t="s">
        <v>385</v>
      </c>
      <c r="D1088" s="7">
        <v>30000000</v>
      </c>
      <c r="E1088" s="122">
        <f>VLOOKUP($D1088,Zusammenführung!$S$7:$AD$118,4,0)</f>
        <v>30000000</v>
      </c>
      <c r="F1088" s="123">
        <f>VLOOKUP($D1088,Zusammenführung!$S$7:$AD$118,7,0)</f>
        <v>30000000</v>
      </c>
      <c r="G1088" s="123">
        <f>VLOOKUP($D1088,Zusammenführung!$S$7:$AD$118,10,0)</f>
        <v>30000000</v>
      </c>
      <c r="H1088" s="285">
        <f ca="1">VLOOKUP(E1088,Zusammenführung!V$7:X$118,3,0)</f>
        <v>10</v>
      </c>
      <c r="I1088" s="162">
        <f ca="1">VLOOKUP(F1088,Zusammenführung!$Y$7:$AA$118,3,0)</f>
        <v>17</v>
      </c>
      <c r="J1088" s="286">
        <f ca="1">VLOOKUP(G1088,Zusammenführung!$AB$7:$AD$118,3,0)</f>
        <v>70</v>
      </c>
    </row>
    <row r="1089" spans="1:10" x14ac:dyDescent="0.25">
      <c r="A1089" s="6" t="s">
        <v>3207</v>
      </c>
      <c r="B1089" s="5" t="s">
        <v>331</v>
      </c>
      <c r="C1089" s="5" t="s">
        <v>385</v>
      </c>
      <c r="D1089" s="7">
        <v>28000000</v>
      </c>
      <c r="E1089" s="122">
        <f>VLOOKUP($D1089,Zusammenführung!$S$7:$AD$118,4,0)</f>
        <v>30000000</v>
      </c>
      <c r="F1089" s="123">
        <f>VLOOKUP($D1089,Zusammenführung!$S$7:$AD$118,7,0)</f>
        <v>30000000</v>
      </c>
      <c r="G1089" s="123">
        <f>VLOOKUP($D1089,Zusammenführung!$S$7:$AD$118,10,0)</f>
        <v>27874015.748031493</v>
      </c>
      <c r="H1089" s="285">
        <f ca="1">VLOOKUP(E1089,Zusammenführung!V$7:X$118,3,0)</f>
        <v>10</v>
      </c>
      <c r="I1089" s="162">
        <f ca="1">VLOOKUP(F1089,Zusammenführung!$Y$7:$AA$118,3,0)</f>
        <v>17</v>
      </c>
      <c r="J1089" s="286">
        <f ca="1">VLOOKUP(G1089,Zusammenführung!$AB$7:$AD$118,3,0)</f>
        <v>69</v>
      </c>
    </row>
    <row r="1090" spans="1:10" x14ac:dyDescent="0.25">
      <c r="A1090" s="6" t="s">
        <v>3208</v>
      </c>
      <c r="B1090" s="5" t="s">
        <v>332</v>
      </c>
      <c r="C1090" s="5" t="s">
        <v>385</v>
      </c>
      <c r="D1090" s="7">
        <v>25000000</v>
      </c>
      <c r="E1090" s="122">
        <f>VLOOKUP($D1090,Zusammenführung!$S$7:$AD$118,4,0)</f>
        <v>30000000</v>
      </c>
      <c r="F1090" s="123">
        <f>VLOOKUP($D1090,Zusammenführung!$S$7:$AD$118,7,0)</f>
        <v>30000000</v>
      </c>
      <c r="G1090" s="123">
        <f>VLOOKUP($D1090,Zusammenführung!$S$7:$AD$118,10,0)</f>
        <v>25778402.69966254</v>
      </c>
      <c r="H1090" s="285">
        <f ca="1">VLOOKUP(E1090,Zusammenführung!V$7:X$118,3,0)</f>
        <v>10</v>
      </c>
      <c r="I1090" s="162">
        <f ca="1">VLOOKUP(F1090,Zusammenführung!$Y$7:$AA$118,3,0)</f>
        <v>17</v>
      </c>
      <c r="J1090" s="286">
        <f ca="1">VLOOKUP(G1090,Zusammenführung!$AB$7:$AD$118,3,0)</f>
        <v>68</v>
      </c>
    </row>
    <row r="1091" spans="1:10" x14ac:dyDescent="0.25">
      <c r="A1091" s="6" t="s">
        <v>3209</v>
      </c>
      <c r="B1091" s="5" t="s">
        <v>333</v>
      </c>
      <c r="C1091" s="5" t="s">
        <v>385</v>
      </c>
      <c r="D1091" s="7">
        <v>25000000</v>
      </c>
      <c r="E1091" s="122">
        <f>VLOOKUP($D1091,Zusammenführung!$S$7:$AD$118,4,0)</f>
        <v>30000000</v>
      </c>
      <c r="F1091" s="123">
        <f>VLOOKUP($D1091,Zusammenführung!$S$7:$AD$118,7,0)</f>
        <v>30000000</v>
      </c>
      <c r="G1091" s="123">
        <f>VLOOKUP($D1091,Zusammenführung!$S$7:$AD$118,10,0)</f>
        <v>25778402.69966254</v>
      </c>
      <c r="H1091" s="285">
        <f ca="1">VLOOKUP(E1091,Zusammenführung!V$7:X$118,3,0)</f>
        <v>10</v>
      </c>
      <c r="I1091" s="162">
        <f ca="1">VLOOKUP(F1091,Zusammenführung!$Y$7:$AA$118,3,0)</f>
        <v>17</v>
      </c>
      <c r="J1091" s="286">
        <f ca="1">VLOOKUP(G1091,Zusammenführung!$AB$7:$AD$118,3,0)</f>
        <v>68</v>
      </c>
    </row>
    <row r="1092" spans="1:10" x14ac:dyDescent="0.25">
      <c r="A1092" s="6" t="s">
        <v>3210</v>
      </c>
      <c r="B1092" s="5" t="s">
        <v>334</v>
      </c>
      <c r="C1092" s="5" t="s">
        <v>385</v>
      </c>
      <c r="D1092" s="7">
        <v>24000000</v>
      </c>
      <c r="E1092" s="122">
        <f>VLOOKUP($D1092,Zusammenführung!$S$7:$AD$118,4,0)</f>
        <v>30000000</v>
      </c>
      <c r="F1092" s="123">
        <f>VLOOKUP($D1092,Zusammenführung!$S$7:$AD$118,7,0)</f>
        <v>30000000</v>
      </c>
      <c r="G1092" s="123">
        <f>VLOOKUP($D1092,Zusammenführung!$S$7:$AD$118,10,0)</f>
        <v>23713160.854893137</v>
      </c>
      <c r="H1092" s="285">
        <f ca="1">VLOOKUP(E1092,Zusammenführung!V$7:X$118,3,0)</f>
        <v>10</v>
      </c>
      <c r="I1092" s="162">
        <f ca="1">VLOOKUP(F1092,Zusammenführung!$Y$7:$AA$118,3,0)</f>
        <v>17</v>
      </c>
      <c r="J1092" s="286">
        <f ca="1">VLOOKUP(G1092,Zusammenführung!$AB$7:$AD$118,3,0)</f>
        <v>67</v>
      </c>
    </row>
    <row r="1093" spans="1:10" x14ac:dyDescent="0.25">
      <c r="A1093" s="6" t="s">
        <v>3211</v>
      </c>
      <c r="B1093" s="5" t="s">
        <v>336</v>
      </c>
      <c r="C1093" s="5" t="s">
        <v>385</v>
      </c>
      <c r="D1093" s="7">
        <v>22000000</v>
      </c>
      <c r="E1093" s="122">
        <f>VLOOKUP($D1093,Zusammenführung!$S$7:$AD$118,4,0)</f>
        <v>30000000</v>
      </c>
      <c r="F1093" s="123">
        <f>VLOOKUP($D1093,Zusammenführung!$S$7:$AD$118,7,0)</f>
        <v>30000000</v>
      </c>
      <c r="G1093" s="123">
        <f>VLOOKUP($D1093,Zusammenführung!$S$7:$AD$118,10,0)</f>
        <v>21678290.213723283</v>
      </c>
      <c r="H1093" s="285">
        <f ca="1">VLOOKUP(E1093,Zusammenführung!V$7:X$118,3,0)</f>
        <v>10</v>
      </c>
      <c r="I1093" s="162">
        <f ca="1">VLOOKUP(F1093,Zusammenführung!$Y$7:$AA$118,3,0)</f>
        <v>17</v>
      </c>
      <c r="J1093" s="286">
        <f ca="1">VLOOKUP(G1093,Zusammenführung!$AB$7:$AD$118,3,0)</f>
        <v>66</v>
      </c>
    </row>
    <row r="1094" spans="1:10" x14ac:dyDescent="0.25">
      <c r="A1094" s="6" t="s">
        <v>3212</v>
      </c>
      <c r="B1094" s="5" t="s">
        <v>337</v>
      </c>
      <c r="C1094" s="5" t="s">
        <v>385</v>
      </c>
      <c r="D1094" s="7">
        <v>22000000</v>
      </c>
      <c r="E1094" s="122">
        <f>VLOOKUP($D1094,Zusammenführung!$S$7:$AD$118,4,0)</f>
        <v>30000000</v>
      </c>
      <c r="F1094" s="123">
        <f>VLOOKUP($D1094,Zusammenführung!$S$7:$AD$118,7,0)</f>
        <v>30000000</v>
      </c>
      <c r="G1094" s="123">
        <f>VLOOKUP($D1094,Zusammenführung!$S$7:$AD$118,10,0)</f>
        <v>21678290.213723283</v>
      </c>
      <c r="H1094" s="285">
        <f ca="1">VLOOKUP(E1094,Zusammenführung!V$7:X$118,3,0)</f>
        <v>10</v>
      </c>
      <c r="I1094" s="162">
        <f ca="1">VLOOKUP(F1094,Zusammenführung!$Y$7:$AA$118,3,0)</f>
        <v>17</v>
      </c>
      <c r="J1094" s="286">
        <f ca="1">VLOOKUP(G1094,Zusammenführung!$AB$7:$AD$118,3,0)</f>
        <v>66</v>
      </c>
    </row>
    <row r="1095" spans="1:10" x14ac:dyDescent="0.25">
      <c r="A1095" s="6" t="s">
        <v>3213</v>
      </c>
      <c r="B1095" s="5" t="s">
        <v>335</v>
      </c>
      <c r="C1095" s="5" t="s">
        <v>385</v>
      </c>
      <c r="D1095" s="7">
        <v>22000000</v>
      </c>
      <c r="E1095" s="122">
        <f>VLOOKUP($D1095,Zusammenführung!$S$7:$AD$118,4,0)</f>
        <v>30000000</v>
      </c>
      <c r="F1095" s="123">
        <f>VLOOKUP($D1095,Zusammenführung!$S$7:$AD$118,7,0)</f>
        <v>30000000</v>
      </c>
      <c r="G1095" s="123">
        <f>VLOOKUP($D1095,Zusammenführung!$S$7:$AD$118,10,0)</f>
        <v>21678290.213723283</v>
      </c>
      <c r="H1095" s="285">
        <f ca="1">VLOOKUP(E1095,Zusammenführung!V$7:X$118,3,0)</f>
        <v>10</v>
      </c>
      <c r="I1095" s="162">
        <f ca="1">VLOOKUP(F1095,Zusammenführung!$Y$7:$AA$118,3,0)</f>
        <v>17</v>
      </c>
      <c r="J1095" s="286">
        <f ca="1">VLOOKUP(G1095,Zusammenführung!$AB$7:$AD$118,3,0)</f>
        <v>66</v>
      </c>
    </row>
    <row r="1096" spans="1:10" x14ac:dyDescent="0.25">
      <c r="A1096" s="6" t="s">
        <v>3214</v>
      </c>
      <c r="B1096" s="5" t="s">
        <v>338</v>
      </c>
      <c r="C1096" s="5" t="s">
        <v>385</v>
      </c>
      <c r="D1096" s="7">
        <v>16000000</v>
      </c>
      <c r="E1096" s="122">
        <f>VLOOKUP($D1096,Zusammenführung!$S$7:$AD$118,4,0)</f>
        <v>10000000</v>
      </c>
      <c r="F1096" s="123">
        <f>VLOOKUP($D1096,Zusammenführung!$S$7:$AD$118,7,0)</f>
        <v>10000000</v>
      </c>
      <c r="G1096" s="123">
        <f>VLOOKUP($D1096,Zusammenführung!$S$7:$AD$118,10,0)</f>
        <v>15755905.511811022</v>
      </c>
      <c r="H1096" s="285">
        <f ca="1">VLOOKUP(E1096,Zusammenführung!V$7:X$118,3,0)</f>
        <v>9</v>
      </c>
      <c r="I1096" s="162">
        <f ca="1">VLOOKUP(F1096,Zusammenführung!$Y$7:$AA$118,3,0)</f>
        <v>16</v>
      </c>
      <c r="J1096" s="286">
        <f ca="1">VLOOKUP(G1096,Zusammenführung!$AB$7:$AD$118,3,0)</f>
        <v>63</v>
      </c>
    </row>
    <row r="1097" spans="1:10" x14ac:dyDescent="0.25">
      <c r="A1097" s="6" t="s">
        <v>3215</v>
      </c>
      <c r="B1097" s="5" t="s">
        <v>339</v>
      </c>
      <c r="C1097" s="5" t="s">
        <v>385</v>
      </c>
      <c r="D1097" s="7">
        <v>15000000</v>
      </c>
      <c r="E1097" s="122">
        <f>VLOOKUP($D1097,Zusammenführung!$S$7:$AD$118,4,0)</f>
        <v>10000000</v>
      </c>
      <c r="F1097" s="123">
        <f>VLOOKUP($D1097,Zusammenführung!$S$7:$AD$118,7,0)</f>
        <v>10000000</v>
      </c>
      <c r="G1097" s="123">
        <f>VLOOKUP($D1097,Zusammenführung!$S$7:$AD$118,10,0)</f>
        <v>15755905.511811022</v>
      </c>
      <c r="H1097" s="285">
        <f ca="1">VLOOKUP(E1097,Zusammenführung!V$7:X$118,3,0)</f>
        <v>9</v>
      </c>
      <c r="I1097" s="162">
        <f ca="1">VLOOKUP(F1097,Zusammenführung!$Y$7:$AA$118,3,0)</f>
        <v>16</v>
      </c>
      <c r="J1097" s="286">
        <f ca="1">VLOOKUP(G1097,Zusammenführung!$AB$7:$AD$118,3,0)</f>
        <v>63</v>
      </c>
    </row>
    <row r="1098" spans="1:10" x14ac:dyDescent="0.25">
      <c r="A1098" s="6" t="s">
        <v>3216</v>
      </c>
      <c r="B1098" s="5" t="s">
        <v>341</v>
      </c>
      <c r="C1098" s="5" t="s">
        <v>385</v>
      </c>
      <c r="D1098" s="7">
        <v>15000000</v>
      </c>
      <c r="E1098" s="122">
        <f>VLOOKUP($D1098,Zusammenführung!$S$7:$AD$118,4,0)</f>
        <v>10000000</v>
      </c>
      <c r="F1098" s="123">
        <f>VLOOKUP($D1098,Zusammenführung!$S$7:$AD$118,7,0)</f>
        <v>10000000</v>
      </c>
      <c r="G1098" s="123">
        <f>VLOOKUP($D1098,Zusammenführung!$S$7:$AD$118,10,0)</f>
        <v>15755905.511811022</v>
      </c>
      <c r="H1098" s="285">
        <f ca="1">VLOOKUP(E1098,Zusammenführung!V$7:X$118,3,0)</f>
        <v>9</v>
      </c>
      <c r="I1098" s="162">
        <f ca="1">VLOOKUP(F1098,Zusammenführung!$Y$7:$AA$118,3,0)</f>
        <v>16</v>
      </c>
      <c r="J1098" s="286">
        <f ca="1">VLOOKUP(G1098,Zusammenführung!$AB$7:$AD$118,3,0)</f>
        <v>63</v>
      </c>
    </row>
    <row r="1099" spans="1:10" x14ac:dyDescent="0.25">
      <c r="A1099" s="6" t="s">
        <v>3217</v>
      </c>
      <c r="B1099" s="5" t="s">
        <v>340</v>
      </c>
      <c r="C1099" s="5" t="s">
        <v>385</v>
      </c>
      <c r="D1099" s="7">
        <v>15000000</v>
      </c>
      <c r="E1099" s="122">
        <f>VLOOKUP($D1099,Zusammenführung!$S$7:$AD$118,4,0)</f>
        <v>10000000</v>
      </c>
      <c r="F1099" s="123">
        <f>VLOOKUP($D1099,Zusammenführung!$S$7:$AD$118,7,0)</f>
        <v>10000000</v>
      </c>
      <c r="G1099" s="123">
        <f>VLOOKUP($D1099,Zusammenführung!$S$7:$AD$118,10,0)</f>
        <v>15755905.511811022</v>
      </c>
      <c r="H1099" s="285">
        <f ca="1">VLOOKUP(E1099,Zusammenführung!V$7:X$118,3,0)</f>
        <v>9</v>
      </c>
      <c r="I1099" s="162">
        <f ca="1">VLOOKUP(F1099,Zusammenführung!$Y$7:$AA$118,3,0)</f>
        <v>16</v>
      </c>
      <c r="J1099" s="286">
        <f ca="1">VLOOKUP(G1099,Zusammenführung!$AB$7:$AD$118,3,0)</f>
        <v>63</v>
      </c>
    </row>
    <row r="1100" spans="1:10" x14ac:dyDescent="0.25">
      <c r="A1100" s="6" t="s">
        <v>3218</v>
      </c>
      <c r="B1100" s="5" t="s">
        <v>342</v>
      </c>
      <c r="C1100" s="5" t="s">
        <v>385</v>
      </c>
      <c r="D1100" s="7">
        <v>13000000</v>
      </c>
      <c r="E1100" s="122">
        <f>VLOOKUP($D1100,Zusammenführung!$S$7:$AD$118,4,0)</f>
        <v>10000000</v>
      </c>
      <c r="F1100" s="123">
        <f>VLOOKUP($D1100,Zusammenführung!$S$7:$AD$118,7,0)</f>
        <v>10000000</v>
      </c>
      <c r="G1100" s="123">
        <f>VLOOKUP($D1100,Zusammenführung!$S$7:$AD$118,10,0)</f>
        <v>13842519.685039368</v>
      </c>
      <c r="H1100" s="285">
        <f ca="1">VLOOKUP(E1100,Zusammenführung!V$7:X$118,3,0)</f>
        <v>9</v>
      </c>
      <c r="I1100" s="162">
        <f ca="1">VLOOKUP(F1100,Zusammenführung!$Y$7:$AA$118,3,0)</f>
        <v>16</v>
      </c>
      <c r="J1100" s="286">
        <f ca="1">VLOOKUP(G1100,Zusammenführung!$AB$7:$AD$118,3,0)</f>
        <v>62</v>
      </c>
    </row>
    <row r="1101" spans="1:10" x14ac:dyDescent="0.25">
      <c r="A1101" s="6" t="s">
        <v>3219</v>
      </c>
      <c r="B1101" s="5" t="s">
        <v>343</v>
      </c>
      <c r="C1101" s="5" t="s">
        <v>385</v>
      </c>
      <c r="D1101" s="7">
        <v>12000000</v>
      </c>
      <c r="E1101" s="122">
        <f>VLOOKUP($D1101,Zusammenführung!$S$7:$AD$118,4,0)</f>
        <v>10000000</v>
      </c>
      <c r="F1101" s="123">
        <f>VLOOKUP($D1101,Zusammenführung!$S$7:$AD$118,7,0)</f>
        <v>10000000</v>
      </c>
      <c r="G1101" s="123">
        <f>VLOOKUP($D1101,Zusammenführung!$S$7:$AD$118,10,0)</f>
        <v>11959505.061867265</v>
      </c>
      <c r="H1101" s="285">
        <f ca="1">VLOOKUP(E1101,Zusammenführung!V$7:X$118,3,0)</f>
        <v>9</v>
      </c>
      <c r="I1101" s="162">
        <f ca="1">VLOOKUP(F1101,Zusammenführung!$Y$7:$AA$118,3,0)</f>
        <v>16</v>
      </c>
      <c r="J1101" s="286">
        <f ca="1">VLOOKUP(G1101,Zusammenführung!$AB$7:$AD$118,3,0)</f>
        <v>61</v>
      </c>
    </row>
    <row r="1102" spans="1:10" x14ac:dyDescent="0.25">
      <c r="A1102" s="6" t="s">
        <v>3220</v>
      </c>
      <c r="B1102" s="5" t="s">
        <v>345</v>
      </c>
      <c r="C1102" s="5" t="s">
        <v>385</v>
      </c>
      <c r="D1102" s="7">
        <v>12000000</v>
      </c>
      <c r="E1102" s="122">
        <f>VLOOKUP($D1102,Zusammenführung!$S$7:$AD$118,4,0)</f>
        <v>10000000</v>
      </c>
      <c r="F1102" s="123">
        <f>VLOOKUP($D1102,Zusammenführung!$S$7:$AD$118,7,0)</f>
        <v>10000000</v>
      </c>
      <c r="G1102" s="123">
        <f>VLOOKUP($D1102,Zusammenführung!$S$7:$AD$118,10,0)</f>
        <v>11959505.061867265</v>
      </c>
      <c r="H1102" s="285">
        <f ca="1">VLOOKUP(E1102,Zusammenführung!V$7:X$118,3,0)</f>
        <v>9</v>
      </c>
      <c r="I1102" s="162">
        <f ca="1">VLOOKUP(F1102,Zusammenführung!$Y$7:$AA$118,3,0)</f>
        <v>16</v>
      </c>
      <c r="J1102" s="286">
        <f ca="1">VLOOKUP(G1102,Zusammenführung!$AB$7:$AD$118,3,0)</f>
        <v>61</v>
      </c>
    </row>
    <row r="1103" spans="1:10" x14ac:dyDescent="0.25">
      <c r="A1103" s="6" t="s">
        <v>3221</v>
      </c>
      <c r="B1103" s="5" t="s">
        <v>344</v>
      </c>
      <c r="C1103" s="5" t="s">
        <v>385</v>
      </c>
      <c r="D1103" s="7">
        <v>12000000</v>
      </c>
      <c r="E1103" s="122">
        <f>VLOOKUP($D1103,Zusammenführung!$S$7:$AD$118,4,0)</f>
        <v>10000000</v>
      </c>
      <c r="F1103" s="123">
        <f>VLOOKUP($D1103,Zusammenführung!$S$7:$AD$118,7,0)</f>
        <v>10000000</v>
      </c>
      <c r="G1103" s="123">
        <f>VLOOKUP($D1103,Zusammenführung!$S$7:$AD$118,10,0)</f>
        <v>11959505.061867265</v>
      </c>
      <c r="H1103" s="285">
        <f ca="1">VLOOKUP(E1103,Zusammenführung!V$7:X$118,3,0)</f>
        <v>9</v>
      </c>
      <c r="I1103" s="162">
        <f ca="1">VLOOKUP(F1103,Zusammenführung!$Y$7:$AA$118,3,0)</f>
        <v>16</v>
      </c>
      <c r="J1103" s="286">
        <f ca="1">VLOOKUP(G1103,Zusammenführung!$AB$7:$AD$118,3,0)</f>
        <v>61</v>
      </c>
    </row>
    <row r="1104" spans="1:10" x14ac:dyDescent="0.25">
      <c r="A1104" s="6" t="s">
        <v>3222</v>
      </c>
      <c r="B1104" s="5" t="s">
        <v>346</v>
      </c>
      <c r="C1104" s="5" t="s">
        <v>385</v>
      </c>
      <c r="D1104" s="7">
        <v>10000000</v>
      </c>
      <c r="E1104" s="122">
        <f>VLOOKUP($D1104,Zusammenführung!$S$7:$AD$118,4,0)</f>
        <v>10000000</v>
      </c>
      <c r="F1104" s="123">
        <f>VLOOKUP($D1104,Zusammenführung!$S$7:$AD$118,7,0)</f>
        <v>10000000</v>
      </c>
      <c r="G1104" s="123">
        <f>VLOOKUP($D1104,Zusammenführung!$S$7:$AD$118,10,0)</f>
        <v>10106861.642294712</v>
      </c>
      <c r="H1104" s="285">
        <f ca="1">VLOOKUP(E1104,Zusammenführung!V$7:X$118,3,0)</f>
        <v>9</v>
      </c>
      <c r="I1104" s="162">
        <f ca="1">VLOOKUP(F1104,Zusammenführung!$Y$7:$AA$118,3,0)</f>
        <v>16</v>
      </c>
      <c r="J1104" s="286">
        <f ca="1">VLOOKUP(G1104,Zusammenführung!$AB$7:$AD$118,3,0)</f>
        <v>60</v>
      </c>
    </row>
    <row r="1105" spans="1:10" x14ac:dyDescent="0.25">
      <c r="A1105" s="6" t="s">
        <v>3223</v>
      </c>
      <c r="B1105" s="5" t="s">
        <v>347</v>
      </c>
      <c r="C1105" s="5" t="s">
        <v>385</v>
      </c>
      <c r="D1105" s="7">
        <v>10000000</v>
      </c>
      <c r="E1105" s="122">
        <f>VLOOKUP($D1105,Zusammenführung!$S$7:$AD$118,4,0)</f>
        <v>10000000</v>
      </c>
      <c r="F1105" s="123">
        <f>VLOOKUP($D1105,Zusammenführung!$S$7:$AD$118,7,0)</f>
        <v>10000000</v>
      </c>
      <c r="G1105" s="123">
        <f>VLOOKUP($D1105,Zusammenführung!$S$7:$AD$118,10,0)</f>
        <v>10106861.642294712</v>
      </c>
      <c r="H1105" s="285">
        <f ca="1">VLOOKUP(E1105,Zusammenführung!V$7:X$118,3,0)</f>
        <v>9</v>
      </c>
      <c r="I1105" s="162">
        <f ca="1">VLOOKUP(F1105,Zusammenführung!$Y$7:$AA$118,3,0)</f>
        <v>16</v>
      </c>
      <c r="J1105" s="286">
        <f ca="1">VLOOKUP(G1105,Zusammenführung!$AB$7:$AD$118,3,0)</f>
        <v>60</v>
      </c>
    </row>
    <row r="1106" spans="1:10" x14ac:dyDescent="0.25">
      <c r="A1106" s="6" t="s">
        <v>3224</v>
      </c>
      <c r="B1106" s="5" t="s">
        <v>348</v>
      </c>
      <c r="C1106" s="5" t="s">
        <v>385</v>
      </c>
      <c r="D1106" s="7">
        <v>8000000</v>
      </c>
      <c r="E1106" s="122">
        <f>VLOOKUP($D1106,Zusammenführung!$S$7:$AD$118,4,0)</f>
        <v>10000000</v>
      </c>
      <c r="F1106" s="123">
        <f>VLOOKUP($D1106,Zusammenführung!$S$7:$AD$118,7,0)</f>
        <v>8000000</v>
      </c>
      <c r="G1106" s="123">
        <f>VLOOKUP($D1106,Zusammenführung!$S$7:$AD$118,10,0)</f>
        <v>8284589.4263217095</v>
      </c>
      <c r="H1106" s="285">
        <f ca="1">VLOOKUP(E1106,Zusammenführung!V$7:X$118,3,0)</f>
        <v>9</v>
      </c>
      <c r="I1106" s="162">
        <f ca="1">VLOOKUP(F1106,Zusammenführung!$Y$7:$AA$118,3,0)</f>
        <v>15</v>
      </c>
      <c r="J1106" s="286">
        <f ca="1">VLOOKUP(G1106,Zusammenführung!$AB$7:$AD$118,3,0)</f>
        <v>59</v>
      </c>
    </row>
    <row r="1107" spans="1:10" x14ac:dyDescent="0.25">
      <c r="A1107" s="6" t="s">
        <v>3225</v>
      </c>
      <c r="B1107" s="5" t="s">
        <v>349</v>
      </c>
      <c r="C1107" s="5" t="s">
        <v>385</v>
      </c>
      <c r="D1107" s="7">
        <v>8000000</v>
      </c>
      <c r="E1107" s="122">
        <f>VLOOKUP($D1107,Zusammenführung!$S$7:$AD$118,4,0)</f>
        <v>10000000</v>
      </c>
      <c r="F1107" s="123">
        <f>VLOOKUP($D1107,Zusammenführung!$S$7:$AD$118,7,0)</f>
        <v>8000000</v>
      </c>
      <c r="G1107" s="123">
        <f>VLOOKUP($D1107,Zusammenführung!$S$7:$AD$118,10,0)</f>
        <v>8284589.4263217095</v>
      </c>
      <c r="H1107" s="285">
        <f ca="1">VLOOKUP(E1107,Zusammenführung!V$7:X$118,3,0)</f>
        <v>9</v>
      </c>
      <c r="I1107" s="162">
        <f ca="1">VLOOKUP(F1107,Zusammenführung!$Y$7:$AA$118,3,0)</f>
        <v>15</v>
      </c>
      <c r="J1107" s="286">
        <f ca="1">VLOOKUP(G1107,Zusammenführung!$AB$7:$AD$118,3,0)</f>
        <v>59</v>
      </c>
    </row>
    <row r="1108" spans="1:10" x14ac:dyDescent="0.25">
      <c r="A1108" s="6" t="s">
        <v>3226</v>
      </c>
      <c r="B1108" s="5" t="s">
        <v>350</v>
      </c>
      <c r="C1108" s="5" t="s">
        <v>385</v>
      </c>
      <c r="D1108" s="7">
        <v>8000000</v>
      </c>
      <c r="E1108" s="122">
        <f>VLOOKUP($D1108,Zusammenführung!$S$7:$AD$118,4,0)</f>
        <v>10000000</v>
      </c>
      <c r="F1108" s="123">
        <f>VLOOKUP($D1108,Zusammenführung!$S$7:$AD$118,7,0)</f>
        <v>8000000</v>
      </c>
      <c r="G1108" s="123">
        <f>VLOOKUP($D1108,Zusammenführung!$S$7:$AD$118,10,0)</f>
        <v>8284589.4263217095</v>
      </c>
      <c r="H1108" s="285">
        <f ca="1">VLOOKUP(E1108,Zusammenführung!V$7:X$118,3,0)</f>
        <v>9</v>
      </c>
      <c r="I1108" s="162">
        <f ca="1">VLOOKUP(F1108,Zusammenführung!$Y$7:$AA$118,3,0)</f>
        <v>15</v>
      </c>
      <c r="J1108" s="286">
        <f ca="1">VLOOKUP(G1108,Zusammenführung!$AB$7:$AD$118,3,0)</f>
        <v>59</v>
      </c>
    </row>
    <row r="1109" spans="1:10" x14ac:dyDescent="0.25">
      <c r="A1109" s="6" t="s">
        <v>3227</v>
      </c>
      <c r="B1109" s="5" t="s">
        <v>351</v>
      </c>
      <c r="C1109" s="5" t="s">
        <v>385</v>
      </c>
      <c r="D1109" s="7">
        <v>7000000</v>
      </c>
      <c r="E1109" s="122">
        <f>VLOOKUP($D1109,Zusammenführung!$S$7:$AD$118,4,0)</f>
        <v>10000000</v>
      </c>
      <c r="F1109" s="123">
        <f>VLOOKUP($D1109,Zusammenführung!$S$7:$AD$118,7,0)</f>
        <v>8000000</v>
      </c>
      <c r="G1109" s="123">
        <f>VLOOKUP($D1109,Zusammenführung!$S$7:$AD$118,10,0)</f>
        <v>6492688.4139482565</v>
      </c>
      <c r="H1109" s="285">
        <f ca="1">VLOOKUP(E1109,Zusammenführung!V$7:X$118,3,0)</f>
        <v>9</v>
      </c>
      <c r="I1109" s="162">
        <f ca="1">VLOOKUP(F1109,Zusammenführung!$Y$7:$AA$118,3,0)</f>
        <v>15</v>
      </c>
      <c r="J1109" s="286">
        <f ca="1">VLOOKUP(G1109,Zusammenführung!$AB$7:$AD$118,3,0)</f>
        <v>58</v>
      </c>
    </row>
    <row r="1110" spans="1:10" x14ac:dyDescent="0.25">
      <c r="A1110" s="6" t="s">
        <v>3228</v>
      </c>
      <c r="B1110" s="5" t="s">
        <v>353</v>
      </c>
      <c r="C1110" s="5" t="s">
        <v>385</v>
      </c>
      <c r="D1110" s="7">
        <v>6500000</v>
      </c>
      <c r="E1110" s="122">
        <f>VLOOKUP($D1110,Zusammenführung!$S$7:$AD$118,4,0)</f>
        <v>3000000</v>
      </c>
      <c r="F1110" s="123">
        <f>VLOOKUP($D1110,Zusammenführung!$S$7:$AD$118,7,0)</f>
        <v>5000000</v>
      </c>
      <c r="G1110" s="123">
        <f>VLOOKUP($D1110,Zusammenführung!$S$7:$AD$118,10,0)</f>
        <v>6492688.4139482565</v>
      </c>
      <c r="H1110" s="285">
        <f ca="1">VLOOKUP(E1110,Zusammenführung!V$7:X$118,3,0)</f>
        <v>8</v>
      </c>
      <c r="I1110" s="162">
        <f ca="1">VLOOKUP(F1110,Zusammenführung!$Y$7:$AA$118,3,0)</f>
        <v>14</v>
      </c>
      <c r="J1110" s="286">
        <f ca="1">VLOOKUP(G1110,Zusammenführung!$AB$7:$AD$118,3,0)</f>
        <v>58</v>
      </c>
    </row>
    <row r="1111" spans="1:10" x14ac:dyDescent="0.25">
      <c r="A1111" s="6" t="s">
        <v>3229</v>
      </c>
      <c r="B1111" s="5" t="s">
        <v>354</v>
      </c>
      <c r="C1111" s="5" t="s">
        <v>385</v>
      </c>
      <c r="D1111" s="7">
        <v>6500000</v>
      </c>
      <c r="E1111" s="122">
        <f>VLOOKUP($D1111,Zusammenführung!$S$7:$AD$118,4,0)</f>
        <v>3000000</v>
      </c>
      <c r="F1111" s="123">
        <f>VLOOKUP($D1111,Zusammenführung!$S$7:$AD$118,7,0)</f>
        <v>5000000</v>
      </c>
      <c r="G1111" s="123">
        <f>VLOOKUP($D1111,Zusammenführung!$S$7:$AD$118,10,0)</f>
        <v>6492688.4139482565</v>
      </c>
      <c r="H1111" s="285">
        <f ca="1">VLOOKUP(E1111,Zusammenführung!V$7:X$118,3,0)</f>
        <v>8</v>
      </c>
      <c r="I1111" s="162">
        <f ca="1">VLOOKUP(F1111,Zusammenführung!$Y$7:$AA$118,3,0)</f>
        <v>14</v>
      </c>
      <c r="J1111" s="286">
        <f ca="1">VLOOKUP(G1111,Zusammenführung!$AB$7:$AD$118,3,0)</f>
        <v>58</v>
      </c>
    </row>
    <row r="1112" spans="1:10" x14ac:dyDescent="0.25">
      <c r="A1112" s="6" t="s">
        <v>3230</v>
      </c>
      <c r="B1112" s="5" t="s">
        <v>352</v>
      </c>
      <c r="C1112" s="5" t="s">
        <v>385</v>
      </c>
      <c r="D1112" s="7">
        <v>6500000</v>
      </c>
      <c r="E1112" s="122">
        <f>VLOOKUP($D1112,Zusammenführung!$S$7:$AD$118,4,0)</f>
        <v>3000000</v>
      </c>
      <c r="F1112" s="123">
        <f>VLOOKUP($D1112,Zusammenführung!$S$7:$AD$118,7,0)</f>
        <v>5000000</v>
      </c>
      <c r="G1112" s="123">
        <f>VLOOKUP($D1112,Zusammenführung!$S$7:$AD$118,10,0)</f>
        <v>6492688.4139482565</v>
      </c>
      <c r="H1112" s="285">
        <f ca="1">VLOOKUP(E1112,Zusammenführung!V$7:X$118,3,0)</f>
        <v>8</v>
      </c>
      <c r="I1112" s="162">
        <f ca="1">VLOOKUP(F1112,Zusammenführung!$Y$7:$AA$118,3,0)</f>
        <v>14</v>
      </c>
      <c r="J1112" s="286">
        <f ca="1">VLOOKUP(G1112,Zusammenführung!$AB$7:$AD$118,3,0)</f>
        <v>58</v>
      </c>
    </row>
    <row r="1113" spans="1:10" x14ac:dyDescent="0.25">
      <c r="A1113" s="6" t="s">
        <v>3231</v>
      </c>
      <c r="B1113" s="5" t="s">
        <v>356</v>
      </c>
      <c r="C1113" s="5" t="s">
        <v>385</v>
      </c>
      <c r="D1113" s="7">
        <v>6000000</v>
      </c>
      <c r="E1113" s="122">
        <f>VLOOKUP($D1113,Zusammenführung!$S$7:$AD$118,4,0)</f>
        <v>3000000</v>
      </c>
      <c r="F1113" s="123">
        <f>VLOOKUP($D1113,Zusammenführung!$S$7:$AD$118,7,0)</f>
        <v>5000000</v>
      </c>
      <c r="G1113" s="123">
        <f>VLOOKUP($D1113,Zusammenführung!$S$7:$AD$118,10,0)</f>
        <v>6492688.4139482565</v>
      </c>
      <c r="H1113" s="285">
        <f ca="1">VLOOKUP(E1113,Zusammenführung!V$7:X$118,3,0)</f>
        <v>8</v>
      </c>
      <c r="I1113" s="162">
        <f ca="1">VLOOKUP(F1113,Zusammenführung!$Y$7:$AA$118,3,0)</f>
        <v>14</v>
      </c>
      <c r="J1113" s="286">
        <f ca="1">VLOOKUP(G1113,Zusammenführung!$AB$7:$AD$118,3,0)</f>
        <v>58</v>
      </c>
    </row>
    <row r="1114" spans="1:10" x14ac:dyDescent="0.25">
      <c r="A1114" s="6" t="s">
        <v>3232</v>
      </c>
      <c r="B1114" s="5" t="s">
        <v>355</v>
      </c>
      <c r="C1114" s="5" t="s">
        <v>385</v>
      </c>
      <c r="D1114" s="7">
        <v>6000000</v>
      </c>
      <c r="E1114" s="122">
        <f>VLOOKUP($D1114,Zusammenführung!$S$7:$AD$118,4,0)</f>
        <v>3000000</v>
      </c>
      <c r="F1114" s="123">
        <f>VLOOKUP($D1114,Zusammenführung!$S$7:$AD$118,7,0)</f>
        <v>5000000</v>
      </c>
      <c r="G1114" s="123">
        <f>VLOOKUP($D1114,Zusammenführung!$S$7:$AD$118,10,0)</f>
        <v>6492688.4139482565</v>
      </c>
      <c r="H1114" s="285">
        <f ca="1">VLOOKUP(E1114,Zusammenführung!V$7:X$118,3,0)</f>
        <v>8</v>
      </c>
      <c r="I1114" s="162">
        <f ca="1">VLOOKUP(F1114,Zusammenführung!$Y$7:$AA$118,3,0)</f>
        <v>14</v>
      </c>
      <c r="J1114" s="286">
        <f ca="1">VLOOKUP(G1114,Zusammenführung!$AB$7:$AD$118,3,0)</f>
        <v>58</v>
      </c>
    </row>
    <row r="1115" spans="1:10" x14ac:dyDescent="0.25">
      <c r="A1115" s="6" t="s">
        <v>3233</v>
      </c>
      <c r="B1115" s="5" t="s">
        <v>358</v>
      </c>
      <c r="C1115" s="5" t="s">
        <v>385</v>
      </c>
      <c r="D1115" s="7">
        <v>5000000</v>
      </c>
      <c r="E1115" s="122">
        <f>VLOOKUP($D1115,Zusammenführung!$S$7:$AD$118,4,0)</f>
        <v>3000000</v>
      </c>
      <c r="F1115" s="123">
        <f>VLOOKUP($D1115,Zusammenführung!$S$7:$AD$118,7,0)</f>
        <v>5000000</v>
      </c>
      <c r="G1115" s="123">
        <f>VLOOKUP($D1115,Zusammenführung!$S$7:$AD$118,10,0)</f>
        <v>4731158.6051743533</v>
      </c>
      <c r="H1115" s="285">
        <f ca="1">VLOOKUP(E1115,Zusammenführung!V$7:X$118,3,0)</f>
        <v>8</v>
      </c>
      <c r="I1115" s="162">
        <f ca="1">VLOOKUP(F1115,Zusammenführung!$Y$7:$AA$118,3,0)</f>
        <v>14</v>
      </c>
      <c r="J1115" s="286">
        <f ca="1">VLOOKUP(G1115,Zusammenführung!$AB$7:$AD$118,3,0)</f>
        <v>57</v>
      </c>
    </row>
    <row r="1116" spans="1:10" x14ac:dyDescent="0.25">
      <c r="A1116" s="6" t="s">
        <v>3234</v>
      </c>
      <c r="B1116" s="5" t="s">
        <v>359</v>
      </c>
      <c r="C1116" s="5" t="s">
        <v>385</v>
      </c>
      <c r="D1116" s="7">
        <v>5000000</v>
      </c>
      <c r="E1116" s="122">
        <f>VLOOKUP($D1116,Zusammenführung!$S$7:$AD$118,4,0)</f>
        <v>3000000</v>
      </c>
      <c r="F1116" s="123">
        <f>VLOOKUP($D1116,Zusammenführung!$S$7:$AD$118,7,0)</f>
        <v>5000000</v>
      </c>
      <c r="G1116" s="123">
        <f>VLOOKUP($D1116,Zusammenführung!$S$7:$AD$118,10,0)</f>
        <v>4731158.6051743533</v>
      </c>
      <c r="H1116" s="285">
        <f ca="1">VLOOKUP(E1116,Zusammenführung!V$7:X$118,3,0)</f>
        <v>8</v>
      </c>
      <c r="I1116" s="162">
        <f ca="1">VLOOKUP(F1116,Zusammenführung!$Y$7:$AA$118,3,0)</f>
        <v>14</v>
      </c>
      <c r="J1116" s="286">
        <f ca="1">VLOOKUP(G1116,Zusammenführung!$AB$7:$AD$118,3,0)</f>
        <v>57</v>
      </c>
    </row>
    <row r="1117" spans="1:10" x14ac:dyDescent="0.25">
      <c r="A1117" s="6" t="s">
        <v>3235</v>
      </c>
      <c r="B1117" s="5" t="s">
        <v>357</v>
      </c>
      <c r="C1117" s="5" t="s">
        <v>385</v>
      </c>
      <c r="D1117" s="7">
        <v>5000000</v>
      </c>
      <c r="E1117" s="122">
        <f>VLOOKUP($D1117,Zusammenführung!$S$7:$AD$118,4,0)</f>
        <v>3000000</v>
      </c>
      <c r="F1117" s="123">
        <f>VLOOKUP($D1117,Zusammenführung!$S$7:$AD$118,7,0)</f>
        <v>5000000</v>
      </c>
      <c r="G1117" s="123">
        <f>VLOOKUP($D1117,Zusammenführung!$S$7:$AD$118,10,0)</f>
        <v>4731158.6051743533</v>
      </c>
      <c r="H1117" s="285">
        <f ca="1">VLOOKUP(E1117,Zusammenführung!V$7:X$118,3,0)</f>
        <v>8</v>
      </c>
      <c r="I1117" s="162">
        <f ca="1">VLOOKUP(F1117,Zusammenführung!$Y$7:$AA$118,3,0)</f>
        <v>14</v>
      </c>
      <c r="J1117" s="286">
        <f ca="1">VLOOKUP(G1117,Zusammenführung!$AB$7:$AD$118,3,0)</f>
        <v>57</v>
      </c>
    </row>
    <row r="1118" spans="1:10" x14ac:dyDescent="0.25">
      <c r="A1118" s="6" t="s">
        <v>3236</v>
      </c>
      <c r="B1118" s="5" t="s">
        <v>361</v>
      </c>
      <c r="C1118" s="5" t="s">
        <v>385</v>
      </c>
      <c r="D1118" s="7">
        <v>4000000</v>
      </c>
      <c r="E1118" s="122">
        <f>VLOOKUP($D1118,Zusammenführung!$S$7:$AD$118,4,0)</f>
        <v>3000000</v>
      </c>
      <c r="F1118" s="123">
        <f>VLOOKUP($D1118,Zusammenführung!$S$7:$AD$118,7,0)</f>
        <v>3000000</v>
      </c>
      <c r="G1118" s="123">
        <f>VLOOKUP($D1118,Zusammenführung!$S$7:$AD$118,10,0)</f>
        <v>4731158.6051743533</v>
      </c>
      <c r="H1118" s="285">
        <f ca="1">VLOOKUP(E1118,Zusammenführung!V$7:X$118,3,0)</f>
        <v>8</v>
      </c>
      <c r="I1118" s="162">
        <f ca="1">VLOOKUP(F1118,Zusammenführung!$Y$7:$AA$118,3,0)</f>
        <v>13</v>
      </c>
      <c r="J1118" s="286">
        <f ca="1">VLOOKUP(G1118,Zusammenführung!$AB$7:$AD$118,3,0)</f>
        <v>57</v>
      </c>
    </row>
    <row r="1119" spans="1:10" x14ac:dyDescent="0.25">
      <c r="A1119" s="6" t="s">
        <v>3237</v>
      </c>
      <c r="B1119" s="5" t="s">
        <v>360</v>
      </c>
      <c r="C1119" s="5" t="s">
        <v>385</v>
      </c>
      <c r="D1119" s="7">
        <v>4000000</v>
      </c>
      <c r="E1119" s="122">
        <f>VLOOKUP($D1119,Zusammenführung!$S$7:$AD$118,4,0)</f>
        <v>3000000</v>
      </c>
      <c r="F1119" s="123">
        <f>VLOOKUP($D1119,Zusammenführung!$S$7:$AD$118,7,0)</f>
        <v>3000000</v>
      </c>
      <c r="G1119" s="123">
        <f>VLOOKUP($D1119,Zusammenführung!$S$7:$AD$118,10,0)</f>
        <v>4731158.6051743533</v>
      </c>
      <c r="H1119" s="285">
        <f ca="1">VLOOKUP(E1119,Zusammenführung!V$7:X$118,3,0)</f>
        <v>8</v>
      </c>
      <c r="I1119" s="162">
        <f ca="1">VLOOKUP(F1119,Zusammenführung!$Y$7:$AA$118,3,0)</f>
        <v>13</v>
      </c>
      <c r="J1119" s="286">
        <f ca="1">VLOOKUP(G1119,Zusammenführung!$AB$7:$AD$118,3,0)</f>
        <v>57</v>
      </c>
    </row>
    <row r="1120" spans="1:10" x14ac:dyDescent="0.25">
      <c r="A1120" s="6" t="s">
        <v>3238</v>
      </c>
      <c r="B1120" s="5" t="s">
        <v>364</v>
      </c>
      <c r="C1120" s="5" t="s">
        <v>385</v>
      </c>
      <c r="D1120" s="7">
        <v>3500000</v>
      </c>
      <c r="E1120" s="122">
        <f>VLOOKUP($D1120,Zusammenführung!$S$7:$AD$118,4,0)</f>
        <v>3000000</v>
      </c>
      <c r="F1120" s="123">
        <f>VLOOKUP($D1120,Zusammenführung!$S$7:$AD$118,7,0)</f>
        <v>3000000</v>
      </c>
      <c r="G1120" s="123">
        <f>VLOOKUP($D1120,Zusammenführung!$S$7:$AD$118,10,0)</f>
        <v>3000000</v>
      </c>
      <c r="H1120" s="285">
        <f ca="1">VLOOKUP(E1120,Zusammenführung!V$7:X$118,3,0)</f>
        <v>8</v>
      </c>
      <c r="I1120" s="162">
        <f ca="1">VLOOKUP(F1120,Zusammenführung!$Y$7:$AA$118,3,0)</f>
        <v>13</v>
      </c>
      <c r="J1120" s="286">
        <f ca="1">VLOOKUP(G1120,Zusammenführung!$AB$7:$AD$118,3,0)</f>
        <v>56</v>
      </c>
    </row>
    <row r="1121" spans="1:10" x14ac:dyDescent="0.25">
      <c r="A1121" s="6" t="s">
        <v>3239</v>
      </c>
      <c r="B1121" s="5" t="s">
        <v>363</v>
      </c>
      <c r="C1121" s="5" t="s">
        <v>385</v>
      </c>
      <c r="D1121" s="7">
        <v>3500000</v>
      </c>
      <c r="E1121" s="122">
        <f>VLOOKUP($D1121,Zusammenführung!$S$7:$AD$118,4,0)</f>
        <v>3000000</v>
      </c>
      <c r="F1121" s="123">
        <f>VLOOKUP($D1121,Zusammenführung!$S$7:$AD$118,7,0)</f>
        <v>3000000</v>
      </c>
      <c r="G1121" s="123">
        <f>VLOOKUP($D1121,Zusammenführung!$S$7:$AD$118,10,0)</f>
        <v>3000000</v>
      </c>
      <c r="H1121" s="285">
        <f ca="1">VLOOKUP(E1121,Zusammenführung!V$7:X$118,3,0)</f>
        <v>8</v>
      </c>
      <c r="I1121" s="162">
        <f ca="1">VLOOKUP(F1121,Zusammenführung!$Y$7:$AA$118,3,0)</f>
        <v>13</v>
      </c>
      <c r="J1121" s="286">
        <f ca="1">VLOOKUP(G1121,Zusammenführung!$AB$7:$AD$118,3,0)</f>
        <v>56</v>
      </c>
    </row>
    <row r="1122" spans="1:10" x14ac:dyDescent="0.25">
      <c r="A1122" s="6" t="s">
        <v>3240</v>
      </c>
      <c r="B1122" s="5" t="s">
        <v>362</v>
      </c>
      <c r="C1122" s="5" t="s">
        <v>385</v>
      </c>
      <c r="D1122" s="7">
        <v>3500000</v>
      </c>
      <c r="E1122" s="122">
        <f>VLOOKUP($D1122,Zusammenführung!$S$7:$AD$118,4,0)</f>
        <v>3000000</v>
      </c>
      <c r="F1122" s="123">
        <f>VLOOKUP($D1122,Zusammenführung!$S$7:$AD$118,7,0)</f>
        <v>3000000</v>
      </c>
      <c r="G1122" s="123">
        <f>VLOOKUP($D1122,Zusammenführung!$S$7:$AD$118,10,0)</f>
        <v>3000000</v>
      </c>
      <c r="H1122" s="285">
        <f ca="1">VLOOKUP(E1122,Zusammenführung!V$7:X$118,3,0)</f>
        <v>8</v>
      </c>
      <c r="I1122" s="162">
        <f ca="1">VLOOKUP(F1122,Zusammenführung!$Y$7:$AA$118,3,0)</f>
        <v>13</v>
      </c>
      <c r="J1122" s="286">
        <f ca="1">VLOOKUP(G1122,Zusammenführung!$AB$7:$AD$118,3,0)</f>
        <v>56</v>
      </c>
    </row>
    <row r="1123" spans="1:10" x14ac:dyDescent="0.25">
      <c r="A1123" s="6" t="s">
        <v>3241</v>
      </c>
      <c r="B1123" s="5" t="s">
        <v>365</v>
      </c>
      <c r="C1123" s="5" t="s">
        <v>385</v>
      </c>
      <c r="D1123" s="7">
        <v>3000000</v>
      </c>
      <c r="E1123" s="122">
        <f>VLOOKUP($D1123,Zusammenführung!$S$7:$AD$118,4,0)</f>
        <v>3000000</v>
      </c>
      <c r="F1123" s="123">
        <f>VLOOKUP($D1123,Zusammenführung!$S$7:$AD$118,7,0)</f>
        <v>3000000</v>
      </c>
      <c r="G1123" s="123">
        <f>VLOOKUP($D1123,Zusammenführung!$S$7:$AD$118,10,0)</f>
        <v>3000000</v>
      </c>
      <c r="H1123" s="285">
        <f ca="1">VLOOKUP(E1123,Zusammenführung!V$7:X$118,3,0)</f>
        <v>8</v>
      </c>
      <c r="I1123" s="162">
        <f ca="1">VLOOKUP(F1123,Zusammenführung!$Y$7:$AA$118,3,0)</f>
        <v>13</v>
      </c>
      <c r="J1123" s="286">
        <f ca="1">VLOOKUP(G1123,Zusammenführung!$AB$7:$AD$118,3,0)</f>
        <v>56</v>
      </c>
    </row>
    <row r="1124" spans="1:10" x14ac:dyDescent="0.25">
      <c r="A1124" s="6" t="s">
        <v>3242</v>
      </c>
      <c r="B1124" s="5" t="s">
        <v>366</v>
      </c>
      <c r="C1124" s="5" t="s">
        <v>385</v>
      </c>
      <c r="D1124" s="7">
        <v>2800000</v>
      </c>
      <c r="E1124" s="122">
        <f>VLOOKUP($D1124,Zusammenführung!$S$7:$AD$118,4,0)</f>
        <v>3000000</v>
      </c>
      <c r="F1124" s="123">
        <f>VLOOKUP($D1124,Zusammenführung!$S$7:$AD$118,7,0)</f>
        <v>3000000</v>
      </c>
      <c r="G1124" s="123">
        <f>VLOOKUP($D1124,Zusammenführung!$S$7:$AD$118,10,0)</f>
        <v>2822222.222222222</v>
      </c>
      <c r="H1124" s="285">
        <f ca="1">VLOOKUP(E1124,Zusammenführung!V$7:X$118,3,0)</f>
        <v>8</v>
      </c>
      <c r="I1124" s="162">
        <f ca="1">VLOOKUP(F1124,Zusammenführung!$Y$7:$AA$118,3,0)</f>
        <v>13</v>
      </c>
      <c r="J1124" s="286">
        <f ca="1">VLOOKUP(G1124,Zusammenführung!$AB$7:$AD$118,3,0)</f>
        <v>55</v>
      </c>
    </row>
    <row r="1125" spans="1:10" x14ac:dyDescent="0.25">
      <c r="A1125" s="6" t="s">
        <v>3243</v>
      </c>
      <c r="B1125" s="5" t="s">
        <v>367</v>
      </c>
      <c r="C1125" s="5" t="s">
        <v>385</v>
      </c>
      <c r="D1125" s="7">
        <v>2500000</v>
      </c>
      <c r="E1125" s="122">
        <f>VLOOKUP($D1125,Zusammenführung!$S$7:$AD$118,4,0)</f>
        <v>3000000</v>
      </c>
      <c r="F1125" s="123">
        <f>VLOOKUP($D1125,Zusammenführung!$S$7:$AD$118,7,0)</f>
        <v>2000000</v>
      </c>
      <c r="G1125" s="123">
        <f>VLOOKUP($D1125,Zusammenführung!$S$7:$AD$118,10,0)</f>
        <v>2476190.4761904762</v>
      </c>
      <c r="H1125" s="285">
        <f ca="1">VLOOKUP(E1125,Zusammenführung!V$7:X$118,3,0)</f>
        <v>8</v>
      </c>
      <c r="I1125" s="162">
        <f ca="1">VLOOKUP(F1125,Zusammenführung!$Y$7:$AA$118,3,0)</f>
        <v>12</v>
      </c>
      <c r="J1125" s="286">
        <f ca="1">VLOOKUP(G1125,Zusammenführung!$AB$7:$AD$118,3,0)</f>
        <v>53</v>
      </c>
    </row>
    <row r="1126" spans="1:10" x14ac:dyDescent="0.25">
      <c r="A1126" s="6" t="s">
        <v>3244</v>
      </c>
      <c r="B1126" s="5" t="s">
        <v>368</v>
      </c>
      <c r="C1126" s="5" t="s">
        <v>385</v>
      </c>
      <c r="D1126" s="7">
        <v>1800000</v>
      </c>
      <c r="E1126" s="122">
        <f>VLOOKUP($D1126,Zusammenführung!$S$7:$AD$118,4,0)</f>
        <v>1500000</v>
      </c>
      <c r="F1126" s="123">
        <f>VLOOKUP($D1126,Zusammenführung!$S$7:$AD$118,7,0)</f>
        <v>2000000</v>
      </c>
      <c r="G1126" s="123">
        <f>VLOOKUP($D1126,Zusammenführung!$S$7:$AD$118,10,0)</f>
        <v>1822222.222222222</v>
      </c>
      <c r="H1126" s="285">
        <f ca="1">VLOOKUP(E1126,Zusammenführung!V$7:X$118,3,0)</f>
        <v>7</v>
      </c>
      <c r="I1126" s="162">
        <f ca="1">VLOOKUP(F1126,Zusammenführung!$Y$7:$AA$118,3,0)</f>
        <v>12</v>
      </c>
      <c r="J1126" s="286">
        <f ca="1">VLOOKUP(G1126,Zusammenführung!$AB$7:$AD$118,3,0)</f>
        <v>49</v>
      </c>
    </row>
    <row r="1127" spans="1:10" x14ac:dyDescent="0.25">
      <c r="A1127" s="6" t="s">
        <v>3245</v>
      </c>
      <c r="B1127" s="5" t="s">
        <v>369</v>
      </c>
      <c r="C1127" s="5" t="s">
        <v>385</v>
      </c>
      <c r="D1127" s="7">
        <v>1800000</v>
      </c>
      <c r="E1127" s="122">
        <f>VLOOKUP($D1127,Zusammenführung!$S$7:$AD$118,4,0)</f>
        <v>1500000</v>
      </c>
      <c r="F1127" s="123">
        <f>VLOOKUP($D1127,Zusammenführung!$S$7:$AD$118,7,0)</f>
        <v>2000000</v>
      </c>
      <c r="G1127" s="123">
        <f>VLOOKUP($D1127,Zusammenführung!$S$7:$AD$118,10,0)</f>
        <v>1822222.222222222</v>
      </c>
      <c r="H1127" s="285">
        <f ca="1">VLOOKUP(E1127,Zusammenführung!V$7:X$118,3,0)</f>
        <v>7</v>
      </c>
      <c r="I1127" s="162">
        <f ca="1">VLOOKUP(F1127,Zusammenführung!$Y$7:$AA$118,3,0)</f>
        <v>12</v>
      </c>
      <c r="J1127" s="286">
        <f ca="1">VLOOKUP(G1127,Zusammenführung!$AB$7:$AD$118,3,0)</f>
        <v>49</v>
      </c>
    </row>
    <row r="1128" spans="1:10" x14ac:dyDescent="0.25">
      <c r="A1128" s="6" t="s">
        <v>3246</v>
      </c>
      <c r="B1128" s="5" t="s">
        <v>371</v>
      </c>
      <c r="C1128" s="5" t="s">
        <v>385</v>
      </c>
      <c r="D1128" s="7">
        <v>1600000</v>
      </c>
      <c r="E1128" s="122">
        <f>VLOOKUP($D1128,Zusammenführung!$S$7:$AD$118,4,0)</f>
        <v>1500000</v>
      </c>
      <c r="F1128" s="123">
        <f>VLOOKUP($D1128,Zusammenführung!$S$7:$AD$118,7,0)</f>
        <v>1500000</v>
      </c>
      <c r="G1128" s="123">
        <f>VLOOKUP($D1128,Zusammenführung!$S$7:$AD$118,10,0)</f>
        <v>1666666.6666666665</v>
      </c>
      <c r="H1128" s="285">
        <f ca="1">VLOOKUP(E1128,Zusammenführung!V$7:X$118,3,0)</f>
        <v>7</v>
      </c>
      <c r="I1128" s="162">
        <f ca="1">VLOOKUP(F1128,Zusammenführung!$Y$7:$AA$118,3,0)</f>
        <v>11</v>
      </c>
      <c r="J1128" s="286">
        <f ca="1">VLOOKUP(G1128,Zusammenführung!$AB$7:$AD$118,3,0)</f>
        <v>48</v>
      </c>
    </row>
    <row r="1129" spans="1:10" x14ac:dyDescent="0.25">
      <c r="A1129" s="6" t="s">
        <v>3247</v>
      </c>
      <c r="B1129" s="5" t="s">
        <v>370</v>
      </c>
      <c r="C1129" s="5" t="s">
        <v>385</v>
      </c>
      <c r="D1129" s="7">
        <v>1600000</v>
      </c>
      <c r="E1129" s="122">
        <f>VLOOKUP($D1129,Zusammenführung!$S$7:$AD$118,4,0)</f>
        <v>1500000</v>
      </c>
      <c r="F1129" s="123">
        <f>VLOOKUP($D1129,Zusammenführung!$S$7:$AD$118,7,0)</f>
        <v>1500000</v>
      </c>
      <c r="G1129" s="123">
        <f>VLOOKUP($D1129,Zusammenführung!$S$7:$AD$118,10,0)</f>
        <v>1666666.6666666665</v>
      </c>
      <c r="H1129" s="285">
        <f ca="1">VLOOKUP(E1129,Zusammenführung!V$7:X$118,3,0)</f>
        <v>7</v>
      </c>
      <c r="I1129" s="162">
        <f ca="1">VLOOKUP(F1129,Zusammenführung!$Y$7:$AA$118,3,0)</f>
        <v>11</v>
      </c>
      <c r="J1129" s="286">
        <f ca="1">VLOOKUP(G1129,Zusammenführung!$AB$7:$AD$118,3,0)</f>
        <v>48</v>
      </c>
    </row>
    <row r="1130" spans="1:10" x14ac:dyDescent="0.25">
      <c r="A1130" s="6" t="s">
        <v>3248</v>
      </c>
      <c r="B1130" s="5" t="s">
        <v>372</v>
      </c>
      <c r="C1130" s="5" t="s">
        <v>385</v>
      </c>
      <c r="D1130" s="7">
        <v>1300000</v>
      </c>
      <c r="E1130" s="122">
        <f>VLOOKUP($D1130,Zusammenführung!$S$7:$AD$118,4,0)</f>
        <v>1500000</v>
      </c>
      <c r="F1130" s="123">
        <f>VLOOKUP($D1130,Zusammenführung!$S$7:$AD$118,7,0)</f>
        <v>1500000</v>
      </c>
      <c r="G1130" s="123">
        <f>VLOOKUP($D1130,Zusammenführung!$S$7:$AD$118,10,0)</f>
        <v>1365079.365079365</v>
      </c>
      <c r="H1130" s="285">
        <f ca="1">VLOOKUP(E1130,Zusammenführung!V$7:X$118,3,0)</f>
        <v>7</v>
      </c>
      <c r="I1130" s="162">
        <f ca="1">VLOOKUP(F1130,Zusammenführung!$Y$7:$AA$118,3,0)</f>
        <v>11</v>
      </c>
      <c r="J1130" s="286">
        <f ca="1">VLOOKUP(G1130,Zusammenführung!$AB$7:$AD$118,3,0)</f>
        <v>46</v>
      </c>
    </row>
    <row r="1131" spans="1:10" x14ac:dyDescent="0.25">
      <c r="A1131" s="6" t="s">
        <v>3249</v>
      </c>
      <c r="B1131" s="5" t="s">
        <v>373</v>
      </c>
      <c r="C1131" s="5" t="s">
        <v>385</v>
      </c>
      <c r="D1131" s="7">
        <v>1200000</v>
      </c>
      <c r="E1131" s="122">
        <f>VLOOKUP($D1131,Zusammenführung!$S$7:$AD$118,4,0)</f>
        <v>1500000</v>
      </c>
      <c r="F1131" s="123">
        <f>VLOOKUP($D1131,Zusammenführung!$S$7:$AD$118,7,0)</f>
        <v>1000000</v>
      </c>
      <c r="G1131" s="123">
        <f>VLOOKUP($D1131,Zusammenführung!$S$7:$AD$118,10,0)</f>
        <v>1219047.6190476189</v>
      </c>
      <c r="H1131" s="285">
        <f ca="1">VLOOKUP(E1131,Zusammenführung!V$7:X$118,3,0)</f>
        <v>7</v>
      </c>
      <c r="I1131" s="162">
        <f ca="1">VLOOKUP(F1131,Zusammenführung!$Y$7:$AA$118,3,0)</f>
        <v>10</v>
      </c>
      <c r="J1131" s="286">
        <f ca="1">VLOOKUP(G1131,Zusammenführung!$AB$7:$AD$118,3,0)</f>
        <v>45</v>
      </c>
    </row>
    <row r="1132" spans="1:10" x14ac:dyDescent="0.25">
      <c r="A1132" s="6" t="s">
        <v>3250</v>
      </c>
      <c r="B1132" s="5" t="s">
        <v>376</v>
      </c>
      <c r="C1132" s="5" t="s">
        <v>385</v>
      </c>
      <c r="D1132" s="7">
        <v>1100000</v>
      </c>
      <c r="E1132" s="122">
        <f>VLOOKUP($D1132,Zusammenführung!$S$7:$AD$118,4,0)</f>
        <v>800000</v>
      </c>
      <c r="F1132" s="123">
        <f>VLOOKUP($D1132,Zusammenführung!$S$7:$AD$118,7,0)</f>
        <v>1000000</v>
      </c>
      <c r="G1132" s="123">
        <f>VLOOKUP($D1132,Zusammenführung!$S$7:$AD$118,10,0)</f>
        <v>1076190.4761904762</v>
      </c>
      <c r="H1132" s="285">
        <f ca="1">VLOOKUP(E1132,Zusammenführung!V$7:X$118,3,0)</f>
        <v>6</v>
      </c>
      <c r="I1132" s="162">
        <f ca="1">VLOOKUP(F1132,Zusammenführung!$Y$7:$AA$118,3,0)</f>
        <v>10</v>
      </c>
      <c r="J1132" s="286">
        <f ca="1">VLOOKUP(G1132,Zusammenführung!$AB$7:$AD$118,3,0)</f>
        <v>44</v>
      </c>
    </row>
    <row r="1133" spans="1:10" x14ac:dyDescent="0.25">
      <c r="A1133" s="6" t="s">
        <v>3251</v>
      </c>
      <c r="B1133" s="5" t="s">
        <v>374</v>
      </c>
      <c r="C1133" s="5" t="s">
        <v>385</v>
      </c>
      <c r="D1133" s="7">
        <v>1100000</v>
      </c>
      <c r="E1133" s="122">
        <f>VLOOKUP($D1133,Zusammenführung!$S$7:$AD$118,4,0)</f>
        <v>800000</v>
      </c>
      <c r="F1133" s="123">
        <f>VLOOKUP($D1133,Zusammenführung!$S$7:$AD$118,7,0)</f>
        <v>1000000</v>
      </c>
      <c r="G1133" s="123">
        <f>VLOOKUP($D1133,Zusammenführung!$S$7:$AD$118,10,0)</f>
        <v>1076190.4761904762</v>
      </c>
      <c r="H1133" s="285">
        <f ca="1">VLOOKUP(E1133,Zusammenführung!V$7:X$118,3,0)</f>
        <v>6</v>
      </c>
      <c r="I1133" s="162">
        <f ca="1">VLOOKUP(F1133,Zusammenführung!$Y$7:$AA$118,3,0)</f>
        <v>10</v>
      </c>
      <c r="J1133" s="286">
        <f ca="1">VLOOKUP(G1133,Zusammenführung!$AB$7:$AD$118,3,0)</f>
        <v>44</v>
      </c>
    </row>
    <row r="1134" spans="1:10" x14ac:dyDescent="0.25">
      <c r="A1134" s="6" t="s">
        <v>3252</v>
      </c>
      <c r="B1134" s="5" t="s">
        <v>375</v>
      </c>
      <c r="C1134" s="5" t="s">
        <v>385</v>
      </c>
      <c r="D1134" s="7">
        <v>1100000</v>
      </c>
      <c r="E1134" s="122">
        <f>VLOOKUP($D1134,Zusammenführung!$S$7:$AD$118,4,0)</f>
        <v>800000</v>
      </c>
      <c r="F1134" s="123">
        <f>VLOOKUP($D1134,Zusammenführung!$S$7:$AD$118,7,0)</f>
        <v>1000000</v>
      </c>
      <c r="G1134" s="123">
        <f>VLOOKUP($D1134,Zusammenführung!$S$7:$AD$118,10,0)</f>
        <v>1076190.4761904762</v>
      </c>
      <c r="H1134" s="285">
        <f ca="1">VLOOKUP(E1134,Zusammenführung!V$7:X$118,3,0)</f>
        <v>6</v>
      </c>
      <c r="I1134" s="162">
        <f ca="1">VLOOKUP(F1134,Zusammenführung!$Y$7:$AA$118,3,0)</f>
        <v>10</v>
      </c>
      <c r="J1134" s="286">
        <f ca="1">VLOOKUP(G1134,Zusammenführung!$AB$7:$AD$118,3,0)</f>
        <v>44</v>
      </c>
    </row>
    <row r="1135" spans="1:10" x14ac:dyDescent="0.25">
      <c r="A1135" s="6" t="s">
        <v>3253</v>
      </c>
      <c r="B1135" s="5" t="s">
        <v>379</v>
      </c>
      <c r="C1135" s="5" t="s">
        <v>385</v>
      </c>
      <c r="D1135" s="7">
        <v>1000000</v>
      </c>
      <c r="E1135" s="122">
        <f>VLOOKUP($D1135,Zusammenführung!$S$7:$AD$118,4,0)</f>
        <v>800000</v>
      </c>
      <c r="F1135" s="123">
        <f>VLOOKUP($D1135,Zusammenführung!$S$7:$AD$118,7,0)</f>
        <v>1000000</v>
      </c>
      <c r="G1135" s="123">
        <f>VLOOKUP($D1135,Zusammenführung!$S$7:$AD$118,10,0)</f>
        <v>936507.93650793657</v>
      </c>
      <c r="H1135" s="285">
        <f ca="1">VLOOKUP(E1135,Zusammenführung!V$7:X$118,3,0)</f>
        <v>6</v>
      </c>
      <c r="I1135" s="162">
        <f ca="1">VLOOKUP(F1135,Zusammenführung!$Y$7:$AA$118,3,0)</f>
        <v>10</v>
      </c>
      <c r="J1135" s="286">
        <f ca="1">VLOOKUP(G1135,Zusammenführung!$AB$7:$AD$118,3,0)</f>
        <v>43</v>
      </c>
    </row>
    <row r="1136" spans="1:10" x14ac:dyDescent="0.25">
      <c r="A1136" s="6" t="s">
        <v>3254</v>
      </c>
      <c r="B1136" s="5" t="s">
        <v>377</v>
      </c>
      <c r="C1136" s="5" t="s">
        <v>385</v>
      </c>
      <c r="D1136" s="7">
        <v>1000000</v>
      </c>
      <c r="E1136" s="122">
        <f>VLOOKUP($D1136,Zusammenführung!$S$7:$AD$118,4,0)</f>
        <v>800000</v>
      </c>
      <c r="F1136" s="123">
        <f>VLOOKUP($D1136,Zusammenführung!$S$7:$AD$118,7,0)</f>
        <v>1000000</v>
      </c>
      <c r="G1136" s="123">
        <f>VLOOKUP($D1136,Zusammenführung!$S$7:$AD$118,10,0)</f>
        <v>936507.93650793657</v>
      </c>
      <c r="H1136" s="285">
        <f ca="1">VLOOKUP(E1136,Zusammenführung!V$7:X$118,3,0)</f>
        <v>6</v>
      </c>
      <c r="I1136" s="162">
        <f ca="1">VLOOKUP(F1136,Zusammenführung!$Y$7:$AA$118,3,0)</f>
        <v>10</v>
      </c>
      <c r="J1136" s="286">
        <f ca="1">VLOOKUP(G1136,Zusammenführung!$AB$7:$AD$118,3,0)</f>
        <v>43</v>
      </c>
    </row>
    <row r="1137" spans="1:10" x14ac:dyDescent="0.25">
      <c r="A1137" s="6" t="s">
        <v>3255</v>
      </c>
      <c r="B1137" s="5" t="s">
        <v>378</v>
      </c>
      <c r="C1137" s="5" t="s">
        <v>385</v>
      </c>
      <c r="D1137" s="7">
        <v>1000000</v>
      </c>
      <c r="E1137" s="122">
        <f>VLOOKUP($D1137,Zusammenführung!$S$7:$AD$118,4,0)</f>
        <v>800000</v>
      </c>
      <c r="F1137" s="123">
        <f>VLOOKUP($D1137,Zusammenführung!$S$7:$AD$118,7,0)</f>
        <v>1000000</v>
      </c>
      <c r="G1137" s="123">
        <f>VLOOKUP($D1137,Zusammenführung!$S$7:$AD$118,10,0)</f>
        <v>936507.93650793657</v>
      </c>
      <c r="H1137" s="285">
        <f ca="1">VLOOKUP(E1137,Zusammenführung!V$7:X$118,3,0)</f>
        <v>6</v>
      </c>
      <c r="I1137" s="162">
        <f ca="1">VLOOKUP(F1137,Zusammenführung!$Y$7:$AA$118,3,0)</f>
        <v>10</v>
      </c>
      <c r="J1137" s="286">
        <f ca="1">VLOOKUP(G1137,Zusammenführung!$AB$7:$AD$118,3,0)</f>
        <v>43</v>
      </c>
    </row>
    <row r="1138" spans="1:10" x14ac:dyDescent="0.25">
      <c r="A1138" s="6" t="s">
        <v>3256</v>
      </c>
      <c r="B1138" s="5" t="s">
        <v>380</v>
      </c>
      <c r="C1138" s="5" t="s">
        <v>385</v>
      </c>
      <c r="D1138" s="7">
        <v>900000</v>
      </c>
      <c r="E1138" s="122">
        <f>VLOOKUP($D1138,Zusammenführung!$S$7:$AD$118,4,0)</f>
        <v>800000</v>
      </c>
      <c r="F1138" s="123">
        <f>VLOOKUP($D1138,Zusammenführung!$S$7:$AD$118,7,0)</f>
        <v>800000</v>
      </c>
      <c r="G1138" s="123">
        <f>VLOOKUP($D1138,Zusammenführung!$S$7:$AD$118,10,0)</f>
        <v>936507.93650793657</v>
      </c>
      <c r="H1138" s="285">
        <f ca="1">VLOOKUP(E1138,Zusammenführung!V$7:X$118,3,0)</f>
        <v>6</v>
      </c>
      <c r="I1138" s="162">
        <f ca="1">VLOOKUP(F1138,Zusammenführung!$Y$7:$AA$118,3,0)</f>
        <v>9</v>
      </c>
      <c r="J1138" s="286">
        <f ca="1">VLOOKUP(G1138,Zusammenführung!$AB$7:$AD$118,3,0)</f>
        <v>43</v>
      </c>
    </row>
    <row r="1139" spans="1:10" x14ac:dyDescent="0.25">
      <c r="A1139" s="6" t="s">
        <v>3257</v>
      </c>
      <c r="B1139" s="5" t="s">
        <v>381</v>
      </c>
      <c r="C1139" s="5" t="s">
        <v>385</v>
      </c>
      <c r="D1139" s="7">
        <v>900000</v>
      </c>
      <c r="E1139" s="122">
        <f>VLOOKUP($D1139,Zusammenführung!$S$7:$AD$118,4,0)</f>
        <v>800000</v>
      </c>
      <c r="F1139" s="123">
        <f>VLOOKUP($D1139,Zusammenführung!$S$7:$AD$118,7,0)</f>
        <v>800000</v>
      </c>
      <c r="G1139" s="123">
        <f>VLOOKUP($D1139,Zusammenführung!$S$7:$AD$118,10,0)</f>
        <v>936507.93650793657</v>
      </c>
      <c r="H1139" s="285">
        <f ca="1">VLOOKUP(E1139,Zusammenführung!V$7:X$118,3,0)</f>
        <v>6</v>
      </c>
      <c r="I1139" s="162">
        <f ca="1">VLOOKUP(F1139,Zusammenführung!$Y$7:$AA$118,3,0)</f>
        <v>9</v>
      </c>
      <c r="J1139" s="286">
        <f ca="1">VLOOKUP(G1139,Zusammenführung!$AB$7:$AD$118,3,0)</f>
        <v>43</v>
      </c>
    </row>
    <row r="1140" spans="1:10" x14ac:dyDescent="0.25">
      <c r="A1140" s="6" t="s">
        <v>3258</v>
      </c>
      <c r="B1140" s="5" t="s">
        <v>382</v>
      </c>
      <c r="C1140" s="5" t="s">
        <v>385</v>
      </c>
      <c r="D1140" s="7">
        <v>900000</v>
      </c>
      <c r="E1140" s="122">
        <f>VLOOKUP($D1140,Zusammenführung!$S$7:$AD$118,4,0)</f>
        <v>800000</v>
      </c>
      <c r="F1140" s="123">
        <f>VLOOKUP($D1140,Zusammenführung!$S$7:$AD$118,7,0)</f>
        <v>800000</v>
      </c>
      <c r="G1140" s="123">
        <f>VLOOKUP($D1140,Zusammenführung!$S$7:$AD$118,10,0)</f>
        <v>936507.93650793657</v>
      </c>
      <c r="H1140" s="285">
        <f ca="1">VLOOKUP(E1140,Zusammenführung!V$7:X$118,3,0)</f>
        <v>6</v>
      </c>
      <c r="I1140" s="162">
        <f ca="1">VLOOKUP(F1140,Zusammenführung!$Y$7:$AA$118,3,0)</f>
        <v>9</v>
      </c>
      <c r="J1140" s="286">
        <f ca="1">VLOOKUP(G1140,Zusammenführung!$AB$7:$AD$118,3,0)</f>
        <v>43</v>
      </c>
    </row>
    <row r="1141" spans="1:10" x14ac:dyDescent="0.25">
      <c r="A1141" s="6" t="s">
        <v>3259</v>
      </c>
      <c r="B1141" s="5" t="s">
        <v>383</v>
      </c>
      <c r="C1141" s="5" t="s">
        <v>385</v>
      </c>
      <c r="D1141" s="7">
        <v>850000</v>
      </c>
      <c r="E1141" s="122">
        <f>VLOOKUP($D1141,Zusammenführung!$S$7:$AD$118,4,0)</f>
        <v>800000</v>
      </c>
      <c r="F1141" s="123">
        <f>VLOOKUP($D1141,Zusammenführung!$S$7:$AD$118,7,0)</f>
        <v>800000</v>
      </c>
      <c r="G1141" s="123">
        <f>VLOOKUP($D1141,Zusammenführung!$S$7:$AD$118,10,0)</f>
        <v>800000</v>
      </c>
      <c r="H1141" s="285">
        <f ca="1">VLOOKUP(E1141,Zusammenführung!V$7:X$118,3,0)</f>
        <v>6</v>
      </c>
      <c r="I1141" s="162">
        <f ca="1">VLOOKUP(F1141,Zusammenführung!$Y$7:$AA$118,3,0)</f>
        <v>9</v>
      </c>
      <c r="J1141" s="286">
        <f ca="1">VLOOKUP(G1141,Zusammenführung!$AB$7:$AD$118,3,0)</f>
        <v>42</v>
      </c>
    </row>
    <row r="1142" spans="1:10" x14ac:dyDescent="0.25">
      <c r="A1142" s="6" t="s">
        <v>3260</v>
      </c>
      <c r="B1142" s="5" t="s">
        <v>384</v>
      </c>
      <c r="C1142" s="5" t="s">
        <v>385</v>
      </c>
      <c r="D1142" s="7">
        <v>400000</v>
      </c>
      <c r="E1142" s="122">
        <f>VLOOKUP($D1142,Zusammenführung!$S$7:$AD$118,4,0)</f>
        <v>500000</v>
      </c>
      <c r="F1142" s="123">
        <f>VLOOKUP($D1142,Zusammenführung!$S$7:$AD$118,7,0)</f>
        <v>400000</v>
      </c>
      <c r="G1142" s="123">
        <f>VLOOKUP($D1142,Zusammenführung!$S$7:$AD$118,10,0)</f>
        <v>387122.73641851114</v>
      </c>
      <c r="H1142" s="285">
        <f ca="1">VLOOKUP(E1142,Zusammenführung!V$7:X$118,3,0)</f>
        <v>5</v>
      </c>
      <c r="I1142" s="162">
        <f ca="1">VLOOKUP(F1142,Zusammenführung!$Y$7:$AA$118,3,0)</f>
        <v>7</v>
      </c>
      <c r="J1142" s="286">
        <f ca="1">VLOOKUP(G1142,Zusammenführung!$AB$7:$AD$118,3,0)</f>
        <v>33</v>
      </c>
    </row>
    <row r="1143" spans="1:10" x14ac:dyDescent="0.25">
      <c r="A1143" s="6" t="s">
        <v>3261</v>
      </c>
      <c r="B1143" s="5" t="s">
        <v>386</v>
      </c>
      <c r="C1143" s="5" t="s">
        <v>458</v>
      </c>
      <c r="D1143" s="7">
        <v>5000000</v>
      </c>
      <c r="E1143" s="122">
        <f>VLOOKUP($D1143,Zusammenführung!$S$7:$AD$118,4,0)</f>
        <v>3000000</v>
      </c>
      <c r="F1143" s="123">
        <f>VLOOKUP($D1143,Zusammenführung!$S$7:$AD$118,7,0)</f>
        <v>5000000</v>
      </c>
      <c r="G1143" s="123">
        <f>VLOOKUP($D1143,Zusammenführung!$S$7:$AD$118,10,0)</f>
        <v>4731158.6051743533</v>
      </c>
      <c r="H1143" s="285">
        <f ca="1">VLOOKUP(E1143,Zusammenführung!V$7:X$118,3,0)</f>
        <v>8</v>
      </c>
      <c r="I1143" s="162">
        <f ca="1">VLOOKUP(F1143,Zusammenführung!$Y$7:$AA$118,3,0)</f>
        <v>14</v>
      </c>
      <c r="J1143" s="286">
        <f ca="1">VLOOKUP(G1143,Zusammenführung!$AB$7:$AD$118,3,0)</f>
        <v>57</v>
      </c>
    </row>
    <row r="1144" spans="1:10" x14ac:dyDescent="0.25">
      <c r="A1144" s="6" t="s">
        <v>3262</v>
      </c>
      <c r="B1144" s="5" t="s">
        <v>387</v>
      </c>
      <c r="C1144" s="5" t="s">
        <v>458</v>
      </c>
      <c r="D1144" s="7">
        <v>4500000</v>
      </c>
      <c r="E1144" s="122">
        <f>VLOOKUP($D1144,Zusammenführung!$S$7:$AD$118,4,0)</f>
        <v>3000000</v>
      </c>
      <c r="F1144" s="123">
        <f>VLOOKUP($D1144,Zusammenführung!$S$7:$AD$118,7,0)</f>
        <v>5000000</v>
      </c>
      <c r="G1144" s="123">
        <f>VLOOKUP($D1144,Zusammenführung!$S$7:$AD$118,10,0)</f>
        <v>4731158.6051743533</v>
      </c>
      <c r="H1144" s="285">
        <f ca="1">VLOOKUP(E1144,Zusammenführung!V$7:X$118,3,0)</f>
        <v>8</v>
      </c>
      <c r="I1144" s="162">
        <f ca="1">VLOOKUP(F1144,Zusammenführung!$Y$7:$AA$118,3,0)</f>
        <v>14</v>
      </c>
      <c r="J1144" s="286">
        <f ca="1">VLOOKUP(G1144,Zusammenführung!$AB$7:$AD$118,3,0)</f>
        <v>57</v>
      </c>
    </row>
    <row r="1145" spans="1:10" x14ac:dyDescent="0.25">
      <c r="A1145" s="6" t="s">
        <v>3263</v>
      </c>
      <c r="B1145" s="5" t="s">
        <v>388</v>
      </c>
      <c r="C1145" s="5" t="s">
        <v>458</v>
      </c>
      <c r="D1145" s="7">
        <v>4500000</v>
      </c>
      <c r="E1145" s="122">
        <f>VLOOKUP($D1145,Zusammenführung!$S$7:$AD$118,4,0)</f>
        <v>3000000</v>
      </c>
      <c r="F1145" s="123">
        <f>VLOOKUP($D1145,Zusammenführung!$S$7:$AD$118,7,0)</f>
        <v>5000000</v>
      </c>
      <c r="G1145" s="123">
        <f>VLOOKUP($D1145,Zusammenführung!$S$7:$AD$118,10,0)</f>
        <v>4731158.6051743533</v>
      </c>
      <c r="H1145" s="285">
        <f ca="1">VLOOKUP(E1145,Zusammenführung!V$7:X$118,3,0)</f>
        <v>8</v>
      </c>
      <c r="I1145" s="162">
        <f ca="1">VLOOKUP(F1145,Zusammenführung!$Y$7:$AA$118,3,0)</f>
        <v>14</v>
      </c>
      <c r="J1145" s="286">
        <f ca="1">VLOOKUP(G1145,Zusammenführung!$AB$7:$AD$118,3,0)</f>
        <v>57</v>
      </c>
    </row>
    <row r="1146" spans="1:10" x14ac:dyDescent="0.25">
      <c r="A1146" s="6" t="s">
        <v>3264</v>
      </c>
      <c r="B1146" s="5" t="s">
        <v>389</v>
      </c>
      <c r="C1146" s="5" t="s">
        <v>458</v>
      </c>
      <c r="D1146" s="7">
        <v>4000000</v>
      </c>
      <c r="E1146" s="122">
        <f>VLOOKUP($D1146,Zusammenführung!$S$7:$AD$118,4,0)</f>
        <v>3000000</v>
      </c>
      <c r="F1146" s="123">
        <f>VLOOKUP($D1146,Zusammenführung!$S$7:$AD$118,7,0)</f>
        <v>3000000</v>
      </c>
      <c r="G1146" s="123">
        <f>VLOOKUP($D1146,Zusammenführung!$S$7:$AD$118,10,0)</f>
        <v>4731158.6051743533</v>
      </c>
      <c r="H1146" s="285">
        <f ca="1">VLOOKUP(E1146,Zusammenführung!V$7:X$118,3,0)</f>
        <v>8</v>
      </c>
      <c r="I1146" s="162">
        <f ca="1">VLOOKUP(F1146,Zusammenführung!$Y$7:$AA$118,3,0)</f>
        <v>13</v>
      </c>
      <c r="J1146" s="286">
        <f ca="1">VLOOKUP(G1146,Zusammenführung!$AB$7:$AD$118,3,0)</f>
        <v>57</v>
      </c>
    </row>
    <row r="1147" spans="1:10" x14ac:dyDescent="0.25">
      <c r="A1147" s="6" t="s">
        <v>3265</v>
      </c>
      <c r="B1147" s="5" t="s">
        <v>390</v>
      </c>
      <c r="C1147" s="5" t="s">
        <v>458</v>
      </c>
      <c r="D1147" s="7">
        <v>3700000</v>
      </c>
      <c r="E1147" s="122">
        <f>VLOOKUP($D1147,Zusammenführung!$S$7:$AD$118,4,0)</f>
        <v>3000000</v>
      </c>
      <c r="F1147" s="123">
        <f>VLOOKUP($D1147,Zusammenführung!$S$7:$AD$118,7,0)</f>
        <v>3000000</v>
      </c>
      <c r="G1147" s="123">
        <f>VLOOKUP($D1147,Zusammenführung!$S$7:$AD$118,10,0)</f>
        <v>3000000</v>
      </c>
      <c r="H1147" s="285">
        <f ca="1">VLOOKUP(E1147,Zusammenführung!V$7:X$118,3,0)</f>
        <v>8</v>
      </c>
      <c r="I1147" s="162">
        <f ca="1">VLOOKUP(F1147,Zusammenführung!$Y$7:$AA$118,3,0)</f>
        <v>13</v>
      </c>
      <c r="J1147" s="286">
        <f ca="1">VLOOKUP(G1147,Zusammenführung!$AB$7:$AD$118,3,0)</f>
        <v>56</v>
      </c>
    </row>
    <row r="1148" spans="1:10" x14ac:dyDescent="0.25">
      <c r="A1148" s="6" t="s">
        <v>3266</v>
      </c>
      <c r="B1148" s="5" t="s">
        <v>391</v>
      </c>
      <c r="C1148" s="5" t="s">
        <v>458</v>
      </c>
      <c r="D1148" s="7">
        <v>3000000</v>
      </c>
      <c r="E1148" s="122">
        <f>VLOOKUP($D1148,Zusammenführung!$S$7:$AD$118,4,0)</f>
        <v>3000000</v>
      </c>
      <c r="F1148" s="123">
        <f>VLOOKUP($D1148,Zusammenführung!$S$7:$AD$118,7,0)</f>
        <v>3000000</v>
      </c>
      <c r="G1148" s="123">
        <f>VLOOKUP($D1148,Zusammenführung!$S$7:$AD$118,10,0)</f>
        <v>3000000</v>
      </c>
      <c r="H1148" s="285">
        <f ca="1">VLOOKUP(E1148,Zusammenführung!V$7:X$118,3,0)</f>
        <v>8</v>
      </c>
      <c r="I1148" s="162">
        <f ca="1">VLOOKUP(F1148,Zusammenführung!$Y$7:$AA$118,3,0)</f>
        <v>13</v>
      </c>
      <c r="J1148" s="286">
        <f ca="1">VLOOKUP(G1148,Zusammenführung!$AB$7:$AD$118,3,0)</f>
        <v>56</v>
      </c>
    </row>
    <row r="1149" spans="1:10" x14ac:dyDescent="0.25">
      <c r="A1149" s="6" t="s">
        <v>3267</v>
      </c>
      <c r="B1149" s="5" t="s">
        <v>392</v>
      </c>
      <c r="C1149" s="5" t="s">
        <v>458</v>
      </c>
      <c r="D1149" s="7">
        <v>2500000</v>
      </c>
      <c r="E1149" s="122">
        <f>VLOOKUP($D1149,Zusammenführung!$S$7:$AD$118,4,0)</f>
        <v>3000000</v>
      </c>
      <c r="F1149" s="123">
        <f>VLOOKUP($D1149,Zusammenführung!$S$7:$AD$118,7,0)</f>
        <v>2000000</v>
      </c>
      <c r="G1149" s="123">
        <f>VLOOKUP($D1149,Zusammenführung!$S$7:$AD$118,10,0)</f>
        <v>2476190.4761904762</v>
      </c>
      <c r="H1149" s="285">
        <f ca="1">VLOOKUP(E1149,Zusammenführung!V$7:X$118,3,0)</f>
        <v>8</v>
      </c>
      <c r="I1149" s="162">
        <f ca="1">VLOOKUP(F1149,Zusammenführung!$Y$7:$AA$118,3,0)</f>
        <v>12</v>
      </c>
      <c r="J1149" s="286">
        <f ca="1">VLOOKUP(G1149,Zusammenführung!$AB$7:$AD$118,3,0)</f>
        <v>53</v>
      </c>
    </row>
    <row r="1150" spans="1:10" x14ac:dyDescent="0.25">
      <c r="A1150" s="6" t="s">
        <v>3268</v>
      </c>
      <c r="B1150" s="5" t="s">
        <v>394</v>
      </c>
      <c r="C1150" s="5" t="s">
        <v>458</v>
      </c>
      <c r="D1150" s="7">
        <v>2000000</v>
      </c>
      <c r="E1150" s="122">
        <f>VLOOKUP($D1150,Zusammenführung!$S$7:$AD$118,4,0)</f>
        <v>1500000</v>
      </c>
      <c r="F1150" s="123">
        <f>VLOOKUP($D1150,Zusammenführung!$S$7:$AD$118,7,0)</f>
        <v>2000000</v>
      </c>
      <c r="G1150" s="123">
        <f>VLOOKUP($D1150,Zusammenführung!$S$7:$AD$118,10,0)</f>
        <v>1980952.3809523808</v>
      </c>
      <c r="H1150" s="285">
        <f ca="1">VLOOKUP(E1150,Zusammenführung!V$7:X$118,3,0)</f>
        <v>7</v>
      </c>
      <c r="I1150" s="162">
        <f ca="1">VLOOKUP(F1150,Zusammenführung!$Y$7:$AA$118,3,0)</f>
        <v>12</v>
      </c>
      <c r="J1150" s="286">
        <f ca="1">VLOOKUP(G1150,Zusammenführung!$AB$7:$AD$118,3,0)</f>
        <v>50</v>
      </c>
    </row>
    <row r="1151" spans="1:10" x14ac:dyDescent="0.25">
      <c r="A1151" s="6" t="s">
        <v>3269</v>
      </c>
      <c r="B1151" s="5" t="s">
        <v>395</v>
      </c>
      <c r="C1151" s="5" t="s">
        <v>458</v>
      </c>
      <c r="D1151" s="7">
        <v>2000000</v>
      </c>
      <c r="E1151" s="122">
        <f>VLOOKUP($D1151,Zusammenführung!$S$7:$AD$118,4,0)</f>
        <v>1500000</v>
      </c>
      <c r="F1151" s="123">
        <f>VLOOKUP($D1151,Zusammenführung!$S$7:$AD$118,7,0)</f>
        <v>2000000</v>
      </c>
      <c r="G1151" s="123">
        <f>VLOOKUP($D1151,Zusammenführung!$S$7:$AD$118,10,0)</f>
        <v>1980952.3809523808</v>
      </c>
      <c r="H1151" s="285">
        <f ca="1">VLOOKUP(E1151,Zusammenführung!V$7:X$118,3,0)</f>
        <v>7</v>
      </c>
      <c r="I1151" s="162">
        <f ca="1">VLOOKUP(F1151,Zusammenführung!$Y$7:$AA$118,3,0)</f>
        <v>12</v>
      </c>
      <c r="J1151" s="286">
        <f ca="1">VLOOKUP(G1151,Zusammenführung!$AB$7:$AD$118,3,0)</f>
        <v>50</v>
      </c>
    </row>
    <row r="1152" spans="1:10" x14ac:dyDescent="0.25">
      <c r="A1152" s="6" t="s">
        <v>3270</v>
      </c>
      <c r="B1152" s="5" t="s">
        <v>393</v>
      </c>
      <c r="C1152" s="5" t="s">
        <v>458</v>
      </c>
      <c r="D1152" s="7">
        <v>2000000</v>
      </c>
      <c r="E1152" s="122">
        <f>VLOOKUP($D1152,Zusammenführung!$S$7:$AD$118,4,0)</f>
        <v>1500000</v>
      </c>
      <c r="F1152" s="123">
        <f>VLOOKUP($D1152,Zusammenführung!$S$7:$AD$118,7,0)</f>
        <v>2000000</v>
      </c>
      <c r="G1152" s="123">
        <f>VLOOKUP($D1152,Zusammenführung!$S$7:$AD$118,10,0)</f>
        <v>1980952.3809523808</v>
      </c>
      <c r="H1152" s="285">
        <f ca="1">VLOOKUP(E1152,Zusammenführung!V$7:X$118,3,0)</f>
        <v>7</v>
      </c>
      <c r="I1152" s="162">
        <f ca="1">VLOOKUP(F1152,Zusammenführung!$Y$7:$AA$118,3,0)</f>
        <v>12</v>
      </c>
      <c r="J1152" s="286">
        <f ca="1">VLOOKUP(G1152,Zusammenführung!$AB$7:$AD$118,3,0)</f>
        <v>50</v>
      </c>
    </row>
    <row r="1153" spans="1:10" x14ac:dyDescent="0.25">
      <c r="A1153" s="6" t="s">
        <v>3271</v>
      </c>
      <c r="B1153" s="5" t="s">
        <v>396</v>
      </c>
      <c r="C1153" s="5" t="s">
        <v>458</v>
      </c>
      <c r="D1153" s="7">
        <v>1900000</v>
      </c>
      <c r="E1153" s="122">
        <f>VLOOKUP($D1153,Zusammenführung!$S$7:$AD$118,4,0)</f>
        <v>1500000</v>
      </c>
      <c r="F1153" s="123">
        <f>VLOOKUP($D1153,Zusammenführung!$S$7:$AD$118,7,0)</f>
        <v>2000000</v>
      </c>
      <c r="G1153" s="123">
        <f>VLOOKUP($D1153,Zusammenführung!$S$7:$AD$118,10,0)</f>
        <v>1822222.222222222</v>
      </c>
      <c r="H1153" s="285">
        <f ca="1">VLOOKUP(E1153,Zusammenführung!V$7:X$118,3,0)</f>
        <v>7</v>
      </c>
      <c r="I1153" s="162">
        <f ca="1">VLOOKUP(F1153,Zusammenführung!$Y$7:$AA$118,3,0)</f>
        <v>12</v>
      </c>
      <c r="J1153" s="286">
        <f ca="1">VLOOKUP(G1153,Zusammenführung!$AB$7:$AD$118,3,0)</f>
        <v>49</v>
      </c>
    </row>
    <row r="1154" spans="1:10" x14ac:dyDescent="0.25">
      <c r="A1154" s="6" t="s">
        <v>3272</v>
      </c>
      <c r="B1154" s="5" t="s">
        <v>397</v>
      </c>
      <c r="C1154" s="5" t="s">
        <v>458</v>
      </c>
      <c r="D1154" s="7">
        <v>1800000</v>
      </c>
      <c r="E1154" s="122">
        <f>VLOOKUP($D1154,Zusammenführung!$S$7:$AD$118,4,0)</f>
        <v>1500000</v>
      </c>
      <c r="F1154" s="123">
        <f>VLOOKUP($D1154,Zusammenführung!$S$7:$AD$118,7,0)</f>
        <v>2000000</v>
      </c>
      <c r="G1154" s="123">
        <f>VLOOKUP($D1154,Zusammenführung!$S$7:$AD$118,10,0)</f>
        <v>1822222.222222222</v>
      </c>
      <c r="H1154" s="285">
        <f ca="1">VLOOKUP(E1154,Zusammenführung!V$7:X$118,3,0)</f>
        <v>7</v>
      </c>
      <c r="I1154" s="162">
        <f ca="1">VLOOKUP(F1154,Zusammenführung!$Y$7:$AA$118,3,0)</f>
        <v>12</v>
      </c>
      <c r="J1154" s="286">
        <f ca="1">VLOOKUP(G1154,Zusammenführung!$AB$7:$AD$118,3,0)</f>
        <v>49</v>
      </c>
    </row>
    <row r="1155" spans="1:10" x14ac:dyDescent="0.25">
      <c r="A1155" s="6" t="s">
        <v>3273</v>
      </c>
      <c r="B1155" s="5" t="s">
        <v>398</v>
      </c>
      <c r="C1155" s="5" t="s">
        <v>458</v>
      </c>
      <c r="D1155" s="7">
        <v>1750000</v>
      </c>
      <c r="E1155" s="122">
        <f>VLOOKUP($D1155,Zusammenführung!$S$7:$AD$118,4,0)</f>
        <v>1500000</v>
      </c>
      <c r="F1155" s="123">
        <f>VLOOKUP($D1155,Zusammenführung!$S$7:$AD$118,7,0)</f>
        <v>1500000</v>
      </c>
      <c r="G1155" s="123">
        <f>VLOOKUP($D1155,Zusammenführung!$S$7:$AD$118,10,0)</f>
        <v>1822222.222222222</v>
      </c>
      <c r="H1155" s="285">
        <f ca="1">VLOOKUP(E1155,Zusammenführung!V$7:X$118,3,0)</f>
        <v>7</v>
      </c>
      <c r="I1155" s="162">
        <f ca="1">VLOOKUP(F1155,Zusammenführung!$Y$7:$AA$118,3,0)</f>
        <v>11</v>
      </c>
      <c r="J1155" s="286">
        <f ca="1">VLOOKUP(G1155,Zusammenführung!$AB$7:$AD$118,3,0)</f>
        <v>49</v>
      </c>
    </row>
    <row r="1156" spans="1:10" x14ac:dyDescent="0.25">
      <c r="A1156" s="6" t="s">
        <v>3274</v>
      </c>
      <c r="B1156" s="5" t="s">
        <v>399</v>
      </c>
      <c r="C1156" s="5" t="s">
        <v>458</v>
      </c>
      <c r="D1156" s="7">
        <v>1600000</v>
      </c>
      <c r="E1156" s="122">
        <f>VLOOKUP($D1156,Zusammenführung!$S$7:$AD$118,4,0)</f>
        <v>1500000</v>
      </c>
      <c r="F1156" s="123">
        <f>VLOOKUP($D1156,Zusammenführung!$S$7:$AD$118,7,0)</f>
        <v>1500000</v>
      </c>
      <c r="G1156" s="123">
        <f>VLOOKUP($D1156,Zusammenführung!$S$7:$AD$118,10,0)</f>
        <v>1666666.6666666665</v>
      </c>
      <c r="H1156" s="285">
        <f ca="1">VLOOKUP(E1156,Zusammenführung!V$7:X$118,3,0)</f>
        <v>7</v>
      </c>
      <c r="I1156" s="162">
        <f ca="1">VLOOKUP(F1156,Zusammenführung!$Y$7:$AA$118,3,0)</f>
        <v>11</v>
      </c>
      <c r="J1156" s="286">
        <f ca="1">VLOOKUP(G1156,Zusammenführung!$AB$7:$AD$118,3,0)</f>
        <v>48</v>
      </c>
    </row>
    <row r="1157" spans="1:10" x14ac:dyDescent="0.25">
      <c r="A1157" s="6" t="s">
        <v>3275</v>
      </c>
      <c r="B1157" s="5" t="s">
        <v>402</v>
      </c>
      <c r="C1157" s="5" t="s">
        <v>458</v>
      </c>
      <c r="D1157" s="7">
        <v>1500000</v>
      </c>
      <c r="E1157" s="122">
        <f>VLOOKUP($D1157,Zusammenführung!$S$7:$AD$118,4,0)</f>
        <v>1500000</v>
      </c>
      <c r="F1157" s="123">
        <f>VLOOKUP($D1157,Zusammenführung!$S$7:$AD$118,7,0)</f>
        <v>1500000</v>
      </c>
      <c r="G1157" s="123">
        <f>VLOOKUP($D1157,Zusammenführung!$S$7:$AD$118,10,0)</f>
        <v>1514285.7142857141</v>
      </c>
      <c r="H1157" s="285">
        <f ca="1">VLOOKUP(E1157,Zusammenführung!V$7:X$118,3,0)</f>
        <v>7</v>
      </c>
      <c r="I1157" s="162">
        <f ca="1">VLOOKUP(F1157,Zusammenführung!$Y$7:$AA$118,3,0)</f>
        <v>11</v>
      </c>
      <c r="J1157" s="286">
        <f ca="1">VLOOKUP(G1157,Zusammenführung!$AB$7:$AD$118,3,0)</f>
        <v>47</v>
      </c>
    </row>
    <row r="1158" spans="1:10" x14ac:dyDescent="0.25">
      <c r="A1158" s="6" t="s">
        <v>3276</v>
      </c>
      <c r="B1158" s="5" t="s">
        <v>401</v>
      </c>
      <c r="C1158" s="5" t="s">
        <v>458</v>
      </c>
      <c r="D1158" s="7">
        <v>1500000</v>
      </c>
      <c r="E1158" s="122">
        <f>VLOOKUP($D1158,Zusammenführung!$S$7:$AD$118,4,0)</f>
        <v>1500000</v>
      </c>
      <c r="F1158" s="123">
        <f>VLOOKUP($D1158,Zusammenführung!$S$7:$AD$118,7,0)</f>
        <v>1500000</v>
      </c>
      <c r="G1158" s="123">
        <f>VLOOKUP($D1158,Zusammenführung!$S$7:$AD$118,10,0)</f>
        <v>1514285.7142857141</v>
      </c>
      <c r="H1158" s="285">
        <f ca="1">VLOOKUP(E1158,Zusammenführung!V$7:X$118,3,0)</f>
        <v>7</v>
      </c>
      <c r="I1158" s="162">
        <f ca="1">VLOOKUP(F1158,Zusammenführung!$Y$7:$AA$118,3,0)</f>
        <v>11</v>
      </c>
      <c r="J1158" s="286">
        <f ca="1">VLOOKUP(G1158,Zusammenführung!$AB$7:$AD$118,3,0)</f>
        <v>47</v>
      </c>
    </row>
    <row r="1159" spans="1:10" x14ac:dyDescent="0.25">
      <c r="A1159" s="6" t="s">
        <v>3277</v>
      </c>
      <c r="B1159" s="5" t="s">
        <v>400</v>
      </c>
      <c r="C1159" s="5" t="s">
        <v>458</v>
      </c>
      <c r="D1159" s="7">
        <v>1500000</v>
      </c>
      <c r="E1159" s="122">
        <f>VLOOKUP($D1159,Zusammenführung!$S$7:$AD$118,4,0)</f>
        <v>1500000</v>
      </c>
      <c r="F1159" s="123">
        <f>VLOOKUP($D1159,Zusammenführung!$S$7:$AD$118,7,0)</f>
        <v>1500000</v>
      </c>
      <c r="G1159" s="123">
        <f>VLOOKUP($D1159,Zusammenführung!$S$7:$AD$118,10,0)</f>
        <v>1514285.7142857141</v>
      </c>
      <c r="H1159" s="285">
        <f ca="1">VLOOKUP(E1159,Zusammenführung!V$7:X$118,3,0)</f>
        <v>7</v>
      </c>
      <c r="I1159" s="162">
        <f ca="1">VLOOKUP(F1159,Zusammenführung!$Y$7:$AA$118,3,0)</f>
        <v>11</v>
      </c>
      <c r="J1159" s="286">
        <f ca="1">VLOOKUP(G1159,Zusammenführung!$AB$7:$AD$118,3,0)</f>
        <v>47</v>
      </c>
    </row>
    <row r="1160" spans="1:10" x14ac:dyDescent="0.25">
      <c r="A1160" s="6" t="s">
        <v>3278</v>
      </c>
      <c r="B1160" s="5" t="s">
        <v>405</v>
      </c>
      <c r="C1160" s="5" t="s">
        <v>458</v>
      </c>
      <c r="D1160" s="7">
        <v>1200000</v>
      </c>
      <c r="E1160" s="122">
        <f>VLOOKUP($D1160,Zusammenführung!$S$7:$AD$118,4,0)</f>
        <v>1500000</v>
      </c>
      <c r="F1160" s="123">
        <f>VLOOKUP($D1160,Zusammenführung!$S$7:$AD$118,7,0)</f>
        <v>1000000</v>
      </c>
      <c r="G1160" s="123">
        <f>VLOOKUP($D1160,Zusammenführung!$S$7:$AD$118,10,0)</f>
        <v>1219047.6190476189</v>
      </c>
      <c r="H1160" s="285">
        <f ca="1">VLOOKUP(E1160,Zusammenführung!V$7:X$118,3,0)</f>
        <v>7</v>
      </c>
      <c r="I1160" s="162">
        <f ca="1">VLOOKUP(F1160,Zusammenführung!$Y$7:$AA$118,3,0)</f>
        <v>10</v>
      </c>
      <c r="J1160" s="286">
        <f ca="1">VLOOKUP(G1160,Zusammenführung!$AB$7:$AD$118,3,0)</f>
        <v>45</v>
      </c>
    </row>
    <row r="1161" spans="1:10" x14ac:dyDescent="0.25">
      <c r="A1161" s="6" t="s">
        <v>3279</v>
      </c>
      <c r="B1161" s="5" t="s">
        <v>403</v>
      </c>
      <c r="C1161" s="5" t="s">
        <v>458</v>
      </c>
      <c r="D1161" s="7">
        <v>1200000</v>
      </c>
      <c r="E1161" s="122">
        <f>VLOOKUP($D1161,Zusammenführung!$S$7:$AD$118,4,0)</f>
        <v>1500000</v>
      </c>
      <c r="F1161" s="123">
        <f>VLOOKUP($D1161,Zusammenführung!$S$7:$AD$118,7,0)</f>
        <v>1000000</v>
      </c>
      <c r="G1161" s="123">
        <f>VLOOKUP($D1161,Zusammenführung!$S$7:$AD$118,10,0)</f>
        <v>1219047.6190476189</v>
      </c>
      <c r="H1161" s="285">
        <f ca="1">VLOOKUP(E1161,Zusammenführung!V$7:X$118,3,0)</f>
        <v>7</v>
      </c>
      <c r="I1161" s="162">
        <f ca="1">VLOOKUP(F1161,Zusammenführung!$Y$7:$AA$118,3,0)</f>
        <v>10</v>
      </c>
      <c r="J1161" s="286">
        <f ca="1">VLOOKUP(G1161,Zusammenführung!$AB$7:$AD$118,3,0)</f>
        <v>45</v>
      </c>
    </row>
    <row r="1162" spans="1:10" x14ac:dyDescent="0.25">
      <c r="A1162" s="6" t="s">
        <v>3280</v>
      </c>
      <c r="B1162" s="5" t="s">
        <v>406</v>
      </c>
      <c r="C1162" s="5" t="s">
        <v>458</v>
      </c>
      <c r="D1162" s="7">
        <v>1200000</v>
      </c>
      <c r="E1162" s="122">
        <f>VLOOKUP($D1162,Zusammenführung!$S$7:$AD$118,4,0)</f>
        <v>1500000</v>
      </c>
      <c r="F1162" s="123">
        <f>VLOOKUP($D1162,Zusammenführung!$S$7:$AD$118,7,0)</f>
        <v>1000000</v>
      </c>
      <c r="G1162" s="123">
        <f>VLOOKUP($D1162,Zusammenführung!$S$7:$AD$118,10,0)</f>
        <v>1219047.6190476189</v>
      </c>
      <c r="H1162" s="285">
        <f ca="1">VLOOKUP(E1162,Zusammenführung!V$7:X$118,3,0)</f>
        <v>7</v>
      </c>
      <c r="I1162" s="162">
        <f ca="1">VLOOKUP(F1162,Zusammenführung!$Y$7:$AA$118,3,0)</f>
        <v>10</v>
      </c>
      <c r="J1162" s="286">
        <f ca="1">VLOOKUP(G1162,Zusammenführung!$AB$7:$AD$118,3,0)</f>
        <v>45</v>
      </c>
    </row>
    <row r="1163" spans="1:10" x14ac:dyDescent="0.25">
      <c r="A1163" s="6" t="s">
        <v>3281</v>
      </c>
      <c r="B1163" s="5" t="s">
        <v>404</v>
      </c>
      <c r="C1163" s="5" t="s">
        <v>458</v>
      </c>
      <c r="D1163" s="7">
        <v>1200000</v>
      </c>
      <c r="E1163" s="122">
        <f>VLOOKUP($D1163,Zusammenführung!$S$7:$AD$118,4,0)</f>
        <v>1500000</v>
      </c>
      <c r="F1163" s="123">
        <f>VLOOKUP($D1163,Zusammenführung!$S$7:$AD$118,7,0)</f>
        <v>1000000</v>
      </c>
      <c r="G1163" s="123">
        <f>VLOOKUP($D1163,Zusammenführung!$S$7:$AD$118,10,0)</f>
        <v>1219047.6190476189</v>
      </c>
      <c r="H1163" s="285">
        <f ca="1">VLOOKUP(E1163,Zusammenführung!V$7:X$118,3,0)</f>
        <v>7</v>
      </c>
      <c r="I1163" s="162">
        <f ca="1">VLOOKUP(F1163,Zusammenführung!$Y$7:$AA$118,3,0)</f>
        <v>10</v>
      </c>
      <c r="J1163" s="286">
        <f ca="1">VLOOKUP(G1163,Zusammenführung!$AB$7:$AD$118,3,0)</f>
        <v>45</v>
      </c>
    </row>
    <row r="1164" spans="1:10" x14ac:dyDescent="0.25">
      <c r="A1164" s="6" t="s">
        <v>3282</v>
      </c>
      <c r="B1164" s="5" t="s">
        <v>410</v>
      </c>
      <c r="C1164" s="5" t="s">
        <v>458</v>
      </c>
      <c r="D1164" s="7">
        <v>1000000</v>
      </c>
      <c r="E1164" s="122">
        <f>VLOOKUP($D1164,Zusammenführung!$S$7:$AD$118,4,0)</f>
        <v>800000</v>
      </c>
      <c r="F1164" s="123">
        <f>VLOOKUP($D1164,Zusammenführung!$S$7:$AD$118,7,0)</f>
        <v>1000000</v>
      </c>
      <c r="G1164" s="123">
        <f>VLOOKUP($D1164,Zusammenführung!$S$7:$AD$118,10,0)</f>
        <v>936507.93650793657</v>
      </c>
      <c r="H1164" s="285">
        <f ca="1">VLOOKUP(E1164,Zusammenführung!V$7:X$118,3,0)</f>
        <v>6</v>
      </c>
      <c r="I1164" s="162">
        <f ca="1">VLOOKUP(F1164,Zusammenführung!$Y$7:$AA$118,3,0)</f>
        <v>10</v>
      </c>
      <c r="J1164" s="286">
        <f ca="1">VLOOKUP(G1164,Zusammenführung!$AB$7:$AD$118,3,0)</f>
        <v>43</v>
      </c>
    </row>
    <row r="1165" spans="1:10" x14ac:dyDescent="0.25">
      <c r="A1165" s="6" t="s">
        <v>3283</v>
      </c>
      <c r="B1165" s="5" t="s">
        <v>408</v>
      </c>
      <c r="C1165" s="5" t="s">
        <v>458</v>
      </c>
      <c r="D1165" s="7">
        <v>1000000</v>
      </c>
      <c r="E1165" s="122">
        <f>VLOOKUP($D1165,Zusammenführung!$S$7:$AD$118,4,0)</f>
        <v>800000</v>
      </c>
      <c r="F1165" s="123">
        <f>VLOOKUP($D1165,Zusammenführung!$S$7:$AD$118,7,0)</f>
        <v>1000000</v>
      </c>
      <c r="G1165" s="123">
        <f>VLOOKUP($D1165,Zusammenführung!$S$7:$AD$118,10,0)</f>
        <v>936507.93650793657</v>
      </c>
      <c r="H1165" s="285">
        <f ca="1">VLOOKUP(E1165,Zusammenführung!V$7:X$118,3,0)</f>
        <v>6</v>
      </c>
      <c r="I1165" s="162">
        <f ca="1">VLOOKUP(F1165,Zusammenführung!$Y$7:$AA$118,3,0)</f>
        <v>10</v>
      </c>
      <c r="J1165" s="286">
        <f ca="1">VLOOKUP(G1165,Zusammenführung!$AB$7:$AD$118,3,0)</f>
        <v>43</v>
      </c>
    </row>
    <row r="1166" spans="1:10" x14ac:dyDescent="0.25">
      <c r="A1166" s="6" t="s">
        <v>3284</v>
      </c>
      <c r="B1166" s="5" t="s">
        <v>407</v>
      </c>
      <c r="C1166" s="5" t="s">
        <v>458</v>
      </c>
      <c r="D1166" s="7">
        <v>1000000</v>
      </c>
      <c r="E1166" s="122">
        <f>VLOOKUP($D1166,Zusammenführung!$S$7:$AD$118,4,0)</f>
        <v>800000</v>
      </c>
      <c r="F1166" s="123">
        <f>VLOOKUP($D1166,Zusammenführung!$S$7:$AD$118,7,0)</f>
        <v>1000000</v>
      </c>
      <c r="G1166" s="123">
        <f>VLOOKUP($D1166,Zusammenführung!$S$7:$AD$118,10,0)</f>
        <v>936507.93650793657</v>
      </c>
      <c r="H1166" s="285">
        <f ca="1">VLOOKUP(E1166,Zusammenführung!V$7:X$118,3,0)</f>
        <v>6</v>
      </c>
      <c r="I1166" s="162">
        <f ca="1">VLOOKUP(F1166,Zusammenführung!$Y$7:$AA$118,3,0)</f>
        <v>10</v>
      </c>
      <c r="J1166" s="286">
        <f ca="1">VLOOKUP(G1166,Zusammenführung!$AB$7:$AD$118,3,0)</f>
        <v>43</v>
      </c>
    </row>
    <row r="1167" spans="1:10" x14ac:dyDescent="0.25">
      <c r="A1167" s="6" t="s">
        <v>3285</v>
      </c>
      <c r="B1167" s="5" t="s">
        <v>411</v>
      </c>
      <c r="C1167" s="5" t="s">
        <v>458</v>
      </c>
      <c r="D1167" s="7">
        <v>1000000</v>
      </c>
      <c r="E1167" s="122">
        <f>VLOOKUP($D1167,Zusammenführung!$S$7:$AD$118,4,0)</f>
        <v>800000</v>
      </c>
      <c r="F1167" s="123">
        <f>VLOOKUP($D1167,Zusammenführung!$S$7:$AD$118,7,0)</f>
        <v>1000000</v>
      </c>
      <c r="G1167" s="123">
        <f>VLOOKUP($D1167,Zusammenführung!$S$7:$AD$118,10,0)</f>
        <v>936507.93650793657</v>
      </c>
      <c r="H1167" s="285">
        <f ca="1">VLOOKUP(E1167,Zusammenführung!V$7:X$118,3,0)</f>
        <v>6</v>
      </c>
      <c r="I1167" s="162">
        <f ca="1">VLOOKUP(F1167,Zusammenführung!$Y$7:$AA$118,3,0)</f>
        <v>10</v>
      </c>
      <c r="J1167" s="286">
        <f ca="1">VLOOKUP(G1167,Zusammenführung!$AB$7:$AD$118,3,0)</f>
        <v>43</v>
      </c>
    </row>
    <row r="1168" spans="1:10" x14ac:dyDescent="0.25">
      <c r="A1168" s="6" t="s">
        <v>3286</v>
      </c>
      <c r="B1168" s="5" t="s">
        <v>409</v>
      </c>
      <c r="C1168" s="5" t="s">
        <v>458</v>
      </c>
      <c r="D1168" s="7">
        <v>1000000</v>
      </c>
      <c r="E1168" s="122">
        <f>VLOOKUP($D1168,Zusammenführung!$S$7:$AD$118,4,0)</f>
        <v>800000</v>
      </c>
      <c r="F1168" s="123">
        <f>VLOOKUP($D1168,Zusammenführung!$S$7:$AD$118,7,0)</f>
        <v>1000000</v>
      </c>
      <c r="G1168" s="123">
        <f>VLOOKUP($D1168,Zusammenführung!$S$7:$AD$118,10,0)</f>
        <v>936507.93650793657</v>
      </c>
      <c r="H1168" s="285">
        <f ca="1">VLOOKUP(E1168,Zusammenführung!V$7:X$118,3,0)</f>
        <v>6</v>
      </c>
      <c r="I1168" s="162">
        <f ca="1">VLOOKUP(F1168,Zusammenführung!$Y$7:$AA$118,3,0)</f>
        <v>10</v>
      </c>
      <c r="J1168" s="286">
        <f ca="1">VLOOKUP(G1168,Zusammenführung!$AB$7:$AD$118,3,0)</f>
        <v>43</v>
      </c>
    </row>
    <row r="1169" spans="1:10" x14ac:dyDescent="0.25">
      <c r="A1169" s="6" t="s">
        <v>3287</v>
      </c>
      <c r="B1169" s="5" t="s">
        <v>412</v>
      </c>
      <c r="C1169" s="5" t="s">
        <v>458</v>
      </c>
      <c r="D1169" s="7">
        <v>950000</v>
      </c>
      <c r="E1169" s="122">
        <f>VLOOKUP($D1169,Zusammenführung!$S$7:$AD$118,4,0)</f>
        <v>800000</v>
      </c>
      <c r="F1169" s="123">
        <f>VLOOKUP($D1169,Zusammenführung!$S$7:$AD$118,7,0)</f>
        <v>1000000</v>
      </c>
      <c r="G1169" s="123">
        <f>VLOOKUP($D1169,Zusammenführung!$S$7:$AD$118,10,0)</f>
        <v>936507.93650793657</v>
      </c>
      <c r="H1169" s="285">
        <f ca="1">VLOOKUP(E1169,Zusammenführung!V$7:X$118,3,0)</f>
        <v>6</v>
      </c>
      <c r="I1169" s="162">
        <f ca="1">VLOOKUP(F1169,Zusammenführung!$Y$7:$AA$118,3,0)</f>
        <v>10</v>
      </c>
      <c r="J1169" s="286">
        <f ca="1">VLOOKUP(G1169,Zusammenführung!$AB$7:$AD$118,3,0)</f>
        <v>43</v>
      </c>
    </row>
    <row r="1170" spans="1:10" x14ac:dyDescent="0.25">
      <c r="A1170" s="6" t="s">
        <v>3288</v>
      </c>
      <c r="B1170" s="5" t="s">
        <v>413</v>
      </c>
      <c r="C1170" s="5" t="s">
        <v>458</v>
      </c>
      <c r="D1170" s="7">
        <v>900000</v>
      </c>
      <c r="E1170" s="122">
        <f>VLOOKUP($D1170,Zusammenführung!$S$7:$AD$118,4,0)</f>
        <v>800000</v>
      </c>
      <c r="F1170" s="123">
        <f>VLOOKUP($D1170,Zusammenführung!$S$7:$AD$118,7,0)</f>
        <v>800000</v>
      </c>
      <c r="G1170" s="123">
        <f>VLOOKUP($D1170,Zusammenführung!$S$7:$AD$118,10,0)</f>
        <v>936507.93650793657</v>
      </c>
      <c r="H1170" s="285">
        <f ca="1">VLOOKUP(E1170,Zusammenführung!V$7:X$118,3,0)</f>
        <v>6</v>
      </c>
      <c r="I1170" s="162">
        <f ca="1">VLOOKUP(F1170,Zusammenführung!$Y$7:$AA$118,3,0)</f>
        <v>9</v>
      </c>
      <c r="J1170" s="286">
        <f ca="1">VLOOKUP(G1170,Zusammenführung!$AB$7:$AD$118,3,0)</f>
        <v>43</v>
      </c>
    </row>
    <row r="1171" spans="1:10" x14ac:dyDescent="0.25">
      <c r="A1171" s="6" t="s">
        <v>3289</v>
      </c>
      <c r="B1171" s="5" t="s">
        <v>415</v>
      </c>
      <c r="C1171" s="5" t="s">
        <v>458</v>
      </c>
      <c r="D1171" s="7">
        <v>850000</v>
      </c>
      <c r="E1171" s="122">
        <f>VLOOKUP($D1171,Zusammenführung!$S$7:$AD$118,4,0)</f>
        <v>800000</v>
      </c>
      <c r="F1171" s="123">
        <f>VLOOKUP($D1171,Zusammenführung!$S$7:$AD$118,7,0)</f>
        <v>800000</v>
      </c>
      <c r="G1171" s="123">
        <f>VLOOKUP($D1171,Zusammenführung!$S$7:$AD$118,10,0)</f>
        <v>800000</v>
      </c>
      <c r="H1171" s="285">
        <f ca="1">VLOOKUP(E1171,Zusammenführung!V$7:X$118,3,0)</f>
        <v>6</v>
      </c>
      <c r="I1171" s="162">
        <f ca="1">VLOOKUP(F1171,Zusammenführung!$Y$7:$AA$118,3,0)</f>
        <v>9</v>
      </c>
      <c r="J1171" s="286">
        <f ca="1">VLOOKUP(G1171,Zusammenführung!$AB$7:$AD$118,3,0)</f>
        <v>42</v>
      </c>
    </row>
    <row r="1172" spans="1:10" x14ac:dyDescent="0.25">
      <c r="A1172" s="6" t="s">
        <v>3290</v>
      </c>
      <c r="B1172" s="5" t="s">
        <v>414</v>
      </c>
      <c r="C1172" s="5" t="s">
        <v>458</v>
      </c>
      <c r="D1172" s="7">
        <v>850000</v>
      </c>
      <c r="E1172" s="122">
        <f>VLOOKUP($D1172,Zusammenführung!$S$7:$AD$118,4,0)</f>
        <v>800000</v>
      </c>
      <c r="F1172" s="123">
        <f>VLOOKUP($D1172,Zusammenführung!$S$7:$AD$118,7,0)</f>
        <v>800000</v>
      </c>
      <c r="G1172" s="123">
        <f>VLOOKUP($D1172,Zusammenführung!$S$7:$AD$118,10,0)</f>
        <v>800000</v>
      </c>
      <c r="H1172" s="285">
        <f ca="1">VLOOKUP(E1172,Zusammenführung!V$7:X$118,3,0)</f>
        <v>6</v>
      </c>
      <c r="I1172" s="162">
        <f ca="1">VLOOKUP(F1172,Zusammenführung!$Y$7:$AA$118,3,0)</f>
        <v>9</v>
      </c>
      <c r="J1172" s="286">
        <f ca="1">VLOOKUP(G1172,Zusammenführung!$AB$7:$AD$118,3,0)</f>
        <v>42</v>
      </c>
    </row>
    <row r="1173" spans="1:10" x14ac:dyDescent="0.25">
      <c r="A1173" s="6" t="s">
        <v>3291</v>
      </c>
      <c r="B1173" s="5" t="s">
        <v>416</v>
      </c>
      <c r="C1173" s="5" t="s">
        <v>458</v>
      </c>
      <c r="D1173" s="7">
        <v>800000</v>
      </c>
      <c r="E1173" s="122">
        <f>VLOOKUP($D1173,Zusammenführung!$S$7:$AD$118,4,0)</f>
        <v>800000</v>
      </c>
      <c r="F1173" s="123">
        <f>VLOOKUP($D1173,Zusammenführung!$S$7:$AD$118,7,0)</f>
        <v>800000</v>
      </c>
      <c r="G1173" s="123">
        <f>VLOOKUP($D1173,Zusammenführung!$S$7:$AD$118,10,0)</f>
        <v>800000</v>
      </c>
      <c r="H1173" s="285">
        <f ca="1">VLOOKUP(E1173,Zusammenführung!V$7:X$118,3,0)</f>
        <v>6</v>
      </c>
      <c r="I1173" s="162">
        <f ca="1">VLOOKUP(F1173,Zusammenführung!$Y$7:$AA$118,3,0)</f>
        <v>9</v>
      </c>
      <c r="J1173" s="286">
        <f ca="1">VLOOKUP(G1173,Zusammenführung!$AB$7:$AD$118,3,0)</f>
        <v>42</v>
      </c>
    </row>
    <row r="1174" spans="1:10" x14ac:dyDescent="0.25">
      <c r="A1174" s="6" t="s">
        <v>3292</v>
      </c>
      <c r="B1174" s="5" t="s">
        <v>417</v>
      </c>
      <c r="C1174" s="5" t="s">
        <v>458</v>
      </c>
      <c r="D1174" s="7">
        <v>800000</v>
      </c>
      <c r="E1174" s="122">
        <f>VLOOKUP($D1174,Zusammenführung!$S$7:$AD$118,4,0)</f>
        <v>800000</v>
      </c>
      <c r="F1174" s="123">
        <f>VLOOKUP($D1174,Zusammenführung!$S$7:$AD$118,7,0)</f>
        <v>800000</v>
      </c>
      <c r="G1174" s="123">
        <f>VLOOKUP($D1174,Zusammenführung!$S$7:$AD$118,10,0)</f>
        <v>800000</v>
      </c>
      <c r="H1174" s="285">
        <f ca="1">VLOOKUP(E1174,Zusammenführung!V$7:X$118,3,0)</f>
        <v>6</v>
      </c>
      <c r="I1174" s="162">
        <f ca="1">VLOOKUP(F1174,Zusammenführung!$Y$7:$AA$118,3,0)</f>
        <v>9</v>
      </c>
      <c r="J1174" s="286">
        <f ca="1">VLOOKUP(G1174,Zusammenführung!$AB$7:$AD$118,3,0)</f>
        <v>42</v>
      </c>
    </row>
    <row r="1175" spans="1:10" x14ac:dyDescent="0.25">
      <c r="A1175" s="6" t="s">
        <v>3293</v>
      </c>
      <c r="B1175" s="5" t="s">
        <v>419</v>
      </c>
      <c r="C1175" s="5" t="s">
        <v>458</v>
      </c>
      <c r="D1175" s="7">
        <v>750000</v>
      </c>
      <c r="E1175" s="122">
        <f>VLOOKUP($D1175,Zusammenführung!$S$7:$AD$118,4,0)</f>
        <v>800000</v>
      </c>
      <c r="F1175" s="123">
        <f>VLOOKUP($D1175,Zusammenführung!$S$7:$AD$118,7,0)</f>
        <v>800000</v>
      </c>
      <c r="G1175" s="123">
        <f>VLOOKUP($D1175,Zusammenführung!$S$7:$AD$118,10,0)</f>
        <v>749295.77464788756</v>
      </c>
      <c r="H1175" s="285">
        <f ca="1">VLOOKUP(E1175,Zusammenführung!V$7:X$118,3,0)</f>
        <v>6</v>
      </c>
      <c r="I1175" s="162">
        <f ca="1">VLOOKUP(F1175,Zusammenführung!$Y$7:$AA$118,3,0)</f>
        <v>9</v>
      </c>
      <c r="J1175" s="286">
        <f ca="1">VLOOKUP(G1175,Zusammenführung!$AB$7:$AD$118,3,0)</f>
        <v>41</v>
      </c>
    </row>
    <row r="1176" spans="1:10" x14ac:dyDescent="0.25">
      <c r="A1176" s="6" t="s">
        <v>3294</v>
      </c>
      <c r="B1176" s="5" t="s">
        <v>418</v>
      </c>
      <c r="C1176" s="5" t="s">
        <v>458</v>
      </c>
      <c r="D1176" s="7">
        <v>750000</v>
      </c>
      <c r="E1176" s="122">
        <f>VLOOKUP($D1176,Zusammenführung!$S$7:$AD$118,4,0)</f>
        <v>800000</v>
      </c>
      <c r="F1176" s="123">
        <f>VLOOKUP($D1176,Zusammenführung!$S$7:$AD$118,7,0)</f>
        <v>800000</v>
      </c>
      <c r="G1176" s="123">
        <f>VLOOKUP($D1176,Zusammenführung!$S$7:$AD$118,10,0)</f>
        <v>749295.77464788756</v>
      </c>
      <c r="H1176" s="285">
        <f ca="1">VLOOKUP(E1176,Zusammenführung!V$7:X$118,3,0)</f>
        <v>6</v>
      </c>
      <c r="I1176" s="162">
        <f ca="1">VLOOKUP(F1176,Zusammenführung!$Y$7:$AA$118,3,0)</f>
        <v>9</v>
      </c>
      <c r="J1176" s="286">
        <f ca="1">VLOOKUP(G1176,Zusammenführung!$AB$7:$AD$118,3,0)</f>
        <v>41</v>
      </c>
    </row>
    <row r="1177" spans="1:10" x14ac:dyDescent="0.25">
      <c r="A1177" s="6" t="s">
        <v>3295</v>
      </c>
      <c r="B1177" s="5" t="s">
        <v>420</v>
      </c>
      <c r="C1177" s="5" t="s">
        <v>458</v>
      </c>
      <c r="D1177" s="7">
        <v>725000</v>
      </c>
      <c r="E1177" s="122">
        <f>VLOOKUP($D1177,Zusammenführung!$S$7:$AD$118,4,0)</f>
        <v>800000</v>
      </c>
      <c r="F1177" s="123">
        <f>VLOOKUP($D1177,Zusammenführung!$S$7:$AD$118,7,0)</f>
        <v>800000</v>
      </c>
      <c r="G1177" s="123">
        <f>VLOOKUP($D1177,Zusammenführung!$S$7:$AD$118,10,0)</f>
        <v>749295.77464788756</v>
      </c>
      <c r="H1177" s="285">
        <f ca="1">VLOOKUP(E1177,Zusammenführung!V$7:X$118,3,0)</f>
        <v>6</v>
      </c>
      <c r="I1177" s="162">
        <f ca="1">VLOOKUP(F1177,Zusammenführung!$Y$7:$AA$118,3,0)</f>
        <v>9</v>
      </c>
      <c r="J1177" s="286">
        <f ca="1">VLOOKUP(G1177,Zusammenführung!$AB$7:$AD$118,3,0)</f>
        <v>41</v>
      </c>
    </row>
    <row r="1178" spans="1:10" x14ac:dyDescent="0.25">
      <c r="A1178" s="6" t="s">
        <v>3296</v>
      </c>
      <c r="B1178" s="5" t="s">
        <v>421</v>
      </c>
      <c r="C1178" s="5" t="s">
        <v>458</v>
      </c>
      <c r="D1178" s="7">
        <v>700000</v>
      </c>
      <c r="E1178" s="122">
        <f>VLOOKUP($D1178,Zusammenführung!$S$7:$AD$118,4,0)</f>
        <v>800000</v>
      </c>
      <c r="F1178" s="123">
        <f>VLOOKUP($D1178,Zusammenführung!$S$7:$AD$118,7,0)</f>
        <v>600000</v>
      </c>
      <c r="G1178" s="123">
        <f>VLOOKUP($D1178,Zusammenführung!$S$7:$AD$118,10,0)</f>
        <v>699798.79275653942</v>
      </c>
      <c r="H1178" s="285">
        <f ca="1">VLOOKUP(E1178,Zusammenführung!V$7:X$118,3,0)</f>
        <v>6</v>
      </c>
      <c r="I1178" s="162">
        <f ca="1">VLOOKUP(F1178,Zusammenführung!$Y$7:$AA$118,3,0)</f>
        <v>8</v>
      </c>
      <c r="J1178" s="286">
        <f ca="1">VLOOKUP(G1178,Zusammenführung!$AB$7:$AD$118,3,0)</f>
        <v>40</v>
      </c>
    </row>
    <row r="1179" spans="1:10" x14ac:dyDescent="0.25">
      <c r="A1179" s="6" t="s">
        <v>3297</v>
      </c>
      <c r="B1179" s="5" t="s">
        <v>422</v>
      </c>
      <c r="C1179" s="5" t="s">
        <v>458</v>
      </c>
      <c r="D1179" s="7">
        <v>700000</v>
      </c>
      <c r="E1179" s="122">
        <f>VLOOKUP($D1179,Zusammenführung!$S$7:$AD$118,4,0)</f>
        <v>800000</v>
      </c>
      <c r="F1179" s="123">
        <f>VLOOKUP($D1179,Zusammenführung!$S$7:$AD$118,7,0)</f>
        <v>600000</v>
      </c>
      <c r="G1179" s="123">
        <f>VLOOKUP($D1179,Zusammenführung!$S$7:$AD$118,10,0)</f>
        <v>699798.79275653942</v>
      </c>
      <c r="H1179" s="285">
        <f ca="1">VLOOKUP(E1179,Zusammenführung!V$7:X$118,3,0)</f>
        <v>6</v>
      </c>
      <c r="I1179" s="162">
        <f ca="1">VLOOKUP(F1179,Zusammenführung!$Y$7:$AA$118,3,0)</f>
        <v>8</v>
      </c>
      <c r="J1179" s="286">
        <f ca="1">VLOOKUP(G1179,Zusammenführung!$AB$7:$AD$118,3,0)</f>
        <v>40</v>
      </c>
    </row>
    <row r="1180" spans="1:10" x14ac:dyDescent="0.25">
      <c r="A1180" s="6" t="s">
        <v>3298</v>
      </c>
      <c r="B1180" s="5" t="s">
        <v>423</v>
      </c>
      <c r="C1180" s="5" t="s">
        <v>458</v>
      </c>
      <c r="D1180" s="7">
        <v>650000</v>
      </c>
      <c r="E1180" s="122">
        <f>VLOOKUP($D1180,Zusammenführung!$S$7:$AD$118,4,0)</f>
        <v>500000</v>
      </c>
      <c r="F1180" s="123">
        <f>VLOOKUP($D1180,Zusammenführung!$S$7:$AD$118,7,0)</f>
        <v>600000</v>
      </c>
      <c r="G1180" s="123">
        <f>VLOOKUP($D1180,Zusammenführung!$S$7:$AD$118,10,0)</f>
        <v>651509.05432595592</v>
      </c>
      <c r="H1180" s="285">
        <f ca="1">VLOOKUP(E1180,Zusammenführung!V$7:X$118,3,0)</f>
        <v>5</v>
      </c>
      <c r="I1180" s="162">
        <f ca="1">VLOOKUP(F1180,Zusammenführung!$Y$7:$AA$118,3,0)</f>
        <v>8</v>
      </c>
      <c r="J1180" s="286">
        <f ca="1">VLOOKUP(G1180,Zusammenführung!$AB$7:$AD$118,3,0)</f>
        <v>39</v>
      </c>
    </row>
    <row r="1181" spans="1:10" x14ac:dyDescent="0.25">
      <c r="A1181" s="6" t="s">
        <v>3299</v>
      </c>
      <c r="B1181" s="5" t="s">
        <v>424</v>
      </c>
      <c r="C1181" s="5" t="s">
        <v>458</v>
      </c>
      <c r="D1181" s="7">
        <v>650000</v>
      </c>
      <c r="E1181" s="122">
        <f>VLOOKUP($D1181,Zusammenführung!$S$7:$AD$118,4,0)</f>
        <v>500000</v>
      </c>
      <c r="F1181" s="123">
        <f>VLOOKUP($D1181,Zusammenführung!$S$7:$AD$118,7,0)</f>
        <v>600000</v>
      </c>
      <c r="G1181" s="123">
        <f>VLOOKUP($D1181,Zusammenführung!$S$7:$AD$118,10,0)</f>
        <v>651509.05432595592</v>
      </c>
      <c r="H1181" s="285">
        <f ca="1">VLOOKUP(E1181,Zusammenführung!V$7:X$118,3,0)</f>
        <v>5</v>
      </c>
      <c r="I1181" s="162">
        <f ca="1">VLOOKUP(F1181,Zusammenführung!$Y$7:$AA$118,3,0)</f>
        <v>8</v>
      </c>
      <c r="J1181" s="286">
        <f ca="1">VLOOKUP(G1181,Zusammenführung!$AB$7:$AD$118,3,0)</f>
        <v>39</v>
      </c>
    </row>
    <row r="1182" spans="1:10" x14ac:dyDescent="0.25">
      <c r="A1182" s="6" t="s">
        <v>3300</v>
      </c>
      <c r="B1182" s="5" t="s">
        <v>428</v>
      </c>
      <c r="C1182" s="5" t="s">
        <v>458</v>
      </c>
      <c r="D1182" s="7">
        <v>600000</v>
      </c>
      <c r="E1182" s="122">
        <f>VLOOKUP($D1182,Zusammenführung!$S$7:$AD$118,4,0)</f>
        <v>500000</v>
      </c>
      <c r="F1182" s="123">
        <f>VLOOKUP($D1182,Zusammenführung!$S$7:$AD$118,7,0)</f>
        <v>600000</v>
      </c>
      <c r="G1182" s="123">
        <f>VLOOKUP($D1182,Zusammenführung!$S$7:$AD$118,10,0)</f>
        <v>604426.55935613695</v>
      </c>
      <c r="H1182" s="285">
        <f ca="1">VLOOKUP(E1182,Zusammenführung!V$7:X$118,3,0)</f>
        <v>5</v>
      </c>
      <c r="I1182" s="162">
        <f ca="1">VLOOKUP(F1182,Zusammenführung!$Y$7:$AA$118,3,0)</f>
        <v>8</v>
      </c>
      <c r="J1182" s="286">
        <f ca="1">VLOOKUP(G1182,Zusammenführung!$AB$7:$AD$118,3,0)</f>
        <v>38</v>
      </c>
    </row>
    <row r="1183" spans="1:10" x14ac:dyDescent="0.25">
      <c r="A1183" s="6" t="s">
        <v>3301</v>
      </c>
      <c r="B1183" s="5" t="s">
        <v>426</v>
      </c>
      <c r="C1183" s="5" t="s">
        <v>458</v>
      </c>
      <c r="D1183" s="7">
        <v>600000</v>
      </c>
      <c r="E1183" s="122">
        <f>VLOOKUP($D1183,Zusammenführung!$S$7:$AD$118,4,0)</f>
        <v>500000</v>
      </c>
      <c r="F1183" s="123">
        <f>VLOOKUP($D1183,Zusammenführung!$S$7:$AD$118,7,0)</f>
        <v>600000</v>
      </c>
      <c r="G1183" s="123">
        <f>VLOOKUP($D1183,Zusammenführung!$S$7:$AD$118,10,0)</f>
        <v>604426.55935613695</v>
      </c>
      <c r="H1183" s="285">
        <f ca="1">VLOOKUP(E1183,Zusammenführung!V$7:X$118,3,0)</f>
        <v>5</v>
      </c>
      <c r="I1183" s="162">
        <f ca="1">VLOOKUP(F1183,Zusammenführung!$Y$7:$AA$118,3,0)</f>
        <v>8</v>
      </c>
      <c r="J1183" s="286">
        <f ca="1">VLOOKUP(G1183,Zusammenführung!$AB$7:$AD$118,3,0)</f>
        <v>38</v>
      </c>
    </row>
    <row r="1184" spans="1:10" x14ac:dyDescent="0.25">
      <c r="A1184" s="6" t="s">
        <v>3302</v>
      </c>
      <c r="B1184" s="5" t="s">
        <v>425</v>
      </c>
      <c r="C1184" s="5" t="s">
        <v>458</v>
      </c>
      <c r="D1184" s="7">
        <v>600000</v>
      </c>
      <c r="E1184" s="122">
        <f>VLOOKUP($D1184,Zusammenführung!$S$7:$AD$118,4,0)</f>
        <v>500000</v>
      </c>
      <c r="F1184" s="123">
        <f>VLOOKUP($D1184,Zusammenführung!$S$7:$AD$118,7,0)</f>
        <v>600000</v>
      </c>
      <c r="G1184" s="123">
        <f>VLOOKUP($D1184,Zusammenführung!$S$7:$AD$118,10,0)</f>
        <v>604426.55935613695</v>
      </c>
      <c r="H1184" s="285">
        <f ca="1">VLOOKUP(E1184,Zusammenführung!V$7:X$118,3,0)</f>
        <v>5</v>
      </c>
      <c r="I1184" s="162">
        <f ca="1">VLOOKUP(F1184,Zusammenführung!$Y$7:$AA$118,3,0)</f>
        <v>8</v>
      </c>
      <c r="J1184" s="286">
        <f ca="1">VLOOKUP(G1184,Zusammenführung!$AB$7:$AD$118,3,0)</f>
        <v>38</v>
      </c>
    </row>
    <row r="1185" spans="1:10" x14ac:dyDescent="0.25">
      <c r="A1185" s="6" t="s">
        <v>3303</v>
      </c>
      <c r="B1185" s="5" t="s">
        <v>429</v>
      </c>
      <c r="C1185" s="5" t="s">
        <v>458</v>
      </c>
      <c r="D1185" s="7">
        <v>600000</v>
      </c>
      <c r="E1185" s="122">
        <f>VLOOKUP($D1185,Zusammenführung!$S$7:$AD$118,4,0)</f>
        <v>500000</v>
      </c>
      <c r="F1185" s="123">
        <f>VLOOKUP($D1185,Zusammenführung!$S$7:$AD$118,7,0)</f>
        <v>600000</v>
      </c>
      <c r="G1185" s="123">
        <f>VLOOKUP($D1185,Zusammenführung!$S$7:$AD$118,10,0)</f>
        <v>604426.55935613695</v>
      </c>
      <c r="H1185" s="285">
        <f ca="1">VLOOKUP(E1185,Zusammenführung!V$7:X$118,3,0)</f>
        <v>5</v>
      </c>
      <c r="I1185" s="162">
        <f ca="1">VLOOKUP(F1185,Zusammenführung!$Y$7:$AA$118,3,0)</f>
        <v>8</v>
      </c>
      <c r="J1185" s="286">
        <f ca="1">VLOOKUP(G1185,Zusammenführung!$AB$7:$AD$118,3,0)</f>
        <v>38</v>
      </c>
    </row>
    <row r="1186" spans="1:10" x14ac:dyDescent="0.25">
      <c r="A1186" s="6" t="s">
        <v>3304</v>
      </c>
      <c r="B1186" s="5" t="s">
        <v>427</v>
      </c>
      <c r="C1186" s="5" t="s">
        <v>458</v>
      </c>
      <c r="D1186" s="7">
        <v>600000</v>
      </c>
      <c r="E1186" s="122">
        <f>VLOOKUP($D1186,Zusammenführung!$S$7:$AD$118,4,0)</f>
        <v>500000</v>
      </c>
      <c r="F1186" s="123">
        <f>VLOOKUP($D1186,Zusammenführung!$S$7:$AD$118,7,0)</f>
        <v>600000</v>
      </c>
      <c r="G1186" s="123">
        <f>VLOOKUP($D1186,Zusammenführung!$S$7:$AD$118,10,0)</f>
        <v>604426.55935613695</v>
      </c>
      <c r="H1186" s="285">
        <f ca="1">VLOOKUP(E1186,Zusammenführung!V$7:X$118,3,0)</f>
        <v>5</v>
      </c>
      <c r="I1186" s="162">
        <f ca="1">VLOOKUP(F1186,Zusammenführung!$Y$7:$AA$118,3,0)</f>
        <v>8</v>
      </c>
      <c r="J1186" s="286">
        <f ca="1">VLOOKUP(G1186,Zusammenführung!$AB$7:$AD$118,3,0)</f>
        <v>38</v>
      </c>
    </row>
    <row r="1187" spans="1:10" x14ac:dyDescent="0.25">
      <c r="A1187" s="6" t="s">
        <v>3305</v>
      </c>
      <c r="B1187" s="5" t="s">
        <v>432</v>
      </c>
      <c r="C1187" s="5" t="s">
        <v>458</v>
      </c>
      <c r="D1187" s="7">
        <v>550000</v>
      </c>
      <c r="E1187" s="122">
        <f>VLOOKUP($D1187,Zusammenführung!$S$7:$AD$118,4,0)</f>
        <v>500000</v>
      </c>
      <c r="F1187" s="123">
        <f>VLOOKUP($D1187,Zusammenführung!$S$7:$AD$118,7,0)</f>
        <v>600000</v>
      </c>
      <c r="G1187" s="123">
        <f>VLOOKUP($D1187,Zusammenführung!$S$7:$AD$118,10,0)</f>
        <v>558551.30784708261</v>
      </c>
      <c r="H1187" s="285">
        <f ca="1">VLOOKUP(E1187,Zusammenführung!V$7:X$118,3,0)</f>
        <v>5</v>
      </c>
      <c r="I1187" s="162">
        <f ca="1">VLOOKUP(F1187,Zusammenführung!$Y$7:$AA$118,3,0)</f>
        <v>8</v>
      </c>
      <c r="J1187" s="286">
        <f ca="1">VLOOKUP(G1187,Zusammenführung!$AB$7:$AD$118,3,0)</f>
        <v>37</v>
      </c>
    </row>
    <row r="1188" spans="1:10" x14ac:dyDescent="0.25">
      <c r="A1188" s="6" t="s">
        <v>3306</v>
      </c>
      <c r="B1188" s="5" t="s">
        <v>431</v>
      </c>
      <c r="C1188" s="5" t="s">
        <v>458</v>
      </c>
      <c r="D1188" s="7">
        <v>550000</v>
      </c>
      <c r="E1188" s="122">
        <f>VLOOKUP($D1188,Zusammenführung!$S$7:$AD$118,4,0)</f>
        <v>500000</v>
      </c>
      <c r="F1188" s="123">
        <f>VLOOKUP($D1188,Zusammenführung!$S$7:$AD$118,7,0)</f>
        <v>600000</v>
      </c>
      <c r="G1188" s="123">
        <f>VLOOKUP($D1188,Zusammenführung!$S$7:$AD$118,10,0)</f>
        <v>558551.30784708261</v>
      </c>
      <c r="H1188" s="285">
        <f ca="1">VLOOKUP(E1188,Zusammenführung!V$7:X$118,3,0)</f>
        <v>5</v>
      </c>
      <c r="I1188" s="162">
        <f ca="1">VLOOKUP(F1188,Zusammenführung!$Y$7:$AA$118,3,0)</f>
        <v>8</v>
      </c>
      <c r="J1188" s="286">
        <f ca="1">VLOOKUP(G1188,Zusammenführung!$AB$7:$AD$118,3,0)</f>
        <v>37</v>
      </c>
    </row>
    <row r="1189" spans="1:10" x14ac:dyDescent="0.25">
      <c r="A1189" s="6" t="s">
        <v>3307</v>
      </c>
      <c r="B1189" s="5" t="s">
        <v>430</v>
      </c>
      <c r="C1189" s="5" t="s">
        <v>458</v>
      </c>
      <c r="D1189" s="7">
        <v>550000</v>
      </c>
      <c r="E1189" s="122">
        <f>VLOOKUP($D1189,Zusammenführung!$S$7:$AD$118,4,0)</f>
        <v>500000</v>
      </c>
      <c r="F1189" s="123">
        <f>VLOOKUP($D1189,Zusammenführung!$S$7:$AD$118,7,0)</f>
        <v>600000</v>
      </c>
      <c r="G1189" s="123">
        <f>VLOOKUP($D1189,Zusammenführung!$S$7:$AD$118,10,0)</f>
        <v>558551.30784708261</v>
      </c>
      <c r="H1189" s="285">
        <f ca="1">VLOOKUP(E1189,Zusammenführung!V$7:X$118,3,0)</f>
        <v>5</v>
      </c>
      <c r="I1189" s="162">
        <f ca="1">VLOOKUP(F1189,Zusammenführung!$Y$7:$AA$118,3,0)</f>
        <v>8</v>
      </c>
      <c r="J1189" s="286">
        <f ca="1">VLOOKUP(G1189,Zusammenführung!$AB$7:$AD$118,3,0)</f>
        <v>37</v>
      </c>
    </row>
    <row r="1190" spans="1:10" x14ac:dyDescent="0.25">
      <c r="A1190" s="6" t="s">
        <v>3308</v>
      </c>
      <c r="B1190" s="5" t="s">
        <v>435</v>
      </c>
      <c r="C1190" s="5" t="s">
        <v>458</v>
      </c>
      <c r="D1190" s="7">
        <v>500000</v>
      </c>
      <c r="E1190" s="122">
        <f>VLOOKUP($D1190,Zusammenführung!$S$7:$AD$118,4,0)</f>
        <v>500000</v>
      </c>
      <c r="F1190" s="123">
        <f>VLOOKUP($D1190,Zusammenführung!$S$7:$AD$118,7,0)</f>
        <v>400000</v>
      </c>
      <c r="G1190" s="123">
        <f>VLOOKUP($D1190,Zusammenführung!$S$7:$AD$118,10,0)</f>
        <v>513883.29979879287</v>
      </c>
      <c r="H1190" s="285">
        <f ca="1">VLOOKUP(E1190,Zusammenführung!V$7:X$118,3,0)</f>
        <v>5</v>
      </c>
      <c r="I1190" s="162">
        <f ca="1">VLOOKUP(F1190,Zusammenführung!$Y$7:$AA$118,3,0)</f>
        <v>7</v>
      </c>
      <c r="J1190" s="286">
        <f ca="1">VLOOKUP(G1190,Zusammenführung!$AB$7:$AD$118,3,0)</f>
        <v>36</v>
      </c>
    </row>
    <row r="1191" spans="1:10" x14ac:dyDescent="0.25">
      <c r="A1191" s="6" t="s">
        <v>3309</v>
      </c>
      <c r="B1191" s="5" t="s">
        <v>433</v>
      </c>
      <c r="C1191" s="5" t="s">
        <v>458</v>
      </c>
      <c r="D1191" s="7">
        <v>500000</v>
      </c>
      <c r="E1191" s="122">
        <f>VLOOKUP($D1191,Zusammenführung!$S$7:$AD$118,4,0)</f>
        <v>500000</v>
      </c>
      <c r="F1191" s="123">
        <f>VLOOKUP($D1191,Zusammenführung!$S$7:$AD$118,7,0)</f>
        <v>400000</v>
      </c>
      <c r="G1191" s="123">
        <f>VLOOKUP($D1191,Zusammenführung!$S$7:$AD$118,10,0)</f>
        <v>513883.29979879287</v>
      </c>
      <c r="H1191" s="285">
        <f ca="1">VLOOKUP(E1191,Zusammenführung!V$7:X$118,3,0)</f>
        <v>5</v>
      </c>
      <c r="I1191" s="162">
        <f ca="1">VLOOKUP(F1191,Zusammenführung!$Y$7:$AA$118,3,0)</f>
        <v>7</v>
      </c>
      <c r="J1191" s="286">
        <f ca="1">VLOOKUP(G1191,Zusammenführung!$AB$7:$AD$118,3,0)</f>
        <v>36</v>
      </c>
    </row>
    <row r="1192" spans="1:10" x14ac:dyDescent="0.25">
      <c r="A1192" s="6" t="s">
        <v>3310</v>
      </c>
      <c r="B1192" s="5" t="s">
        <v>434</v>
      </c>
      <c r="C1192" s="5" t="s">
        <v>458</v>
      </c>
      <c r="D1192" s="7">
        <v>500000</v>
      </c>
      <c r="E1192" s="122">
        <f>VLOOKUP($D1192,Zusammenführung!$S$7:$AD$118,4,0)</f>
        <v>500000</v>
      </c>
      <c r="F1192" s="123">
        <f>VLOOKUP($D1192,Zusammenführung!$S$7:$AD$118,7,0)</f>
        <v>400000</v>
      </c>
      <c r="G1192" s="123">
        <f>VLOOKUP($D1192,Zusammenführung!$S$7:$AD$118,10,0)</f>
        <v>513883.29979879287</v>
      </c>
      <c r="H1192" s="285">
        <f ca="1">VLOOKUP(E1192,Zusammenführung!V$7:X$118,3,0)</f>
        <v>5</v>
      </c>
      <c r="I1192" s="162">
        <f ca="1">VLOOKUP(F1192,Zusammenführung!$Y$7:$AA$118,3,0)</f>
        <v>7</v>
      </c>
      <c r="J1192" s="286">
        <f ca="1">VLOOKUP(G1192,Zusammenführung!$AB$7:$AD$118,3,0)</f>
        <v>36</v>
      </c>
    </row>
    <row r="1193" spans="1:10" x14ac:dyDescent="0.25">
      <c r="A1193" s="6" t="s">
        <v>3311</v>
      </c>
      <c r="B1193" s="5" t="s">
        <v>436</v>
      </c>
      <c r="C1193" s="5" t="s">
        <v>458</v>
      </c>
      <c r="D1193" s="7">
        <v>450000</v>
      </c>
      <c r="E1193" s="122">
        <f>VLOOKUP($D1193,Zusammenführung!$S$7:$AD$118,4,0)</f>
        <v>500000</v>
      </c>
      <c r="F1193" s="123">
        <f>VLOOKUP($D1193,Zusammenführung!$S$7:$AD$118,7,0)</f>
        <v>400000</v>
      </c>
      <c r="G1193" s="123">
        <f>VLOOKUP($D1193,Zusammenführung!$S$7:$AD$118,10,0)</f>
        <v>470422.53521126771</v>
      </c>
      <c r="H1193" s="285">
        <f ca="1">VLOOKUP(E1193,Zusammenführung!V$7:X$118,3,0)</f>
        <v>5</v>
      </c>
      <c r="I1193" s="162">
        <f ca="1">VLOOKUP(F1193,Zusammenführung!$Y$7:$AA$118,3,0)</f>
        <v>7</v>
      </c>
      <c r="J1193" s="286">
        <f ca="1">VLOOKUP(G1193,Zusammenführung!$AB$7:$AD$118,3,0)</f>
        <v>35</v>
      </c>
    </row>
    <row r="1194" spans="1:10" x14ac:dyDescent="0.25">
      <c r="A1194" s="6" t="s">
        <v>3312</v>
      </c>
      <c r="B1194" s="5" t="s">
        <v>438</v>
      </c>
      <c r="C1194" s="5" t="s">
        <v>458</v>
      </c>
      <c r="D1194" s="7">
        <v>400000</v>
      </c>
      <c r="E1194" s="122">
        <f>VLOOKUP($D1194,Zusammenführung!$S$7:$AD$118,4,0)</f>
        <v>500000</v>
      </c>
      <c r="F1194" s="123">
        <f>VLOOKUP($D1194,Zusammenführung!$S$7:$AD$118,7,0)</f>
        <v>400000</v>
      </c>
      <c r="G1194" s="123">
        <f>VLOOKUP($D1194,Zusammenführung!$S$7:$AD$118,10,0)</f>
        <v>387122.73641851114</v>
      </c>
      <c r="H1194" s="285">
        <f ca="1">VLOOKUP(E1194,Zusammenführung!V$7:X$118,3,0)</f>
        <v>5</v>
      </c>
      <c r="I1194" s="162">
        <f ca="1">VLOOKUP(F1194,Zusammenführung!$Y$7:$AA$118,3,0)</f>
        <v>7</v>
      </c>
      <c r="J1194" s="286">
        <f ca="1">VLOOKUP(G1194,Zusammenführung!$AB$7:$AD$118,3,0)</f>
        <v>33</v>
      </c>
    </row>
    <row r="1195" spans="1:10" x14ac:dyDescent="0.25">
      <c r="A1195" s="6" t="s">
        <v>3313</v>
      </c>
      <c r="B1195" s="5" t="s">
        <v>437</v>
      </c>
      <c r="C1195" s="5" t="s">
        <v>458</v>
      </c>
      <c r="D1195" s="7">
        <v>400000</v>
      </c>
      <c r="E1195" s="122">
        <f>VLOOKUP($D1195,Zusammenführung!$S$7:$AD$118,4,0)</f>
        <v>500000</v>
      </c>
      <c r="F1195" s="123">
        <f>VLOOKUP($D1195,Zusammenführung!$S$7:$AD$118,7,0)</f>
        <v>400000</v>
      </c>
      <c r="G1195" s="123">
        <f>VLOOKUP($D1195,Zusammenführung!$S$7:$AD$118,10,0)</f>
        <v>387122.73641851114</v>
      </c>
      <c r="H1195" s="285">
        <f ca="1">VLOOKUP(E1195,Zusammenführung!V$7:X$118,3,0)</f>
        <v>5</v>
      </c>
      <c r="I1195" s="162">
        <f ca="1">VLOOKUP(F1195,Zusammenführung!$Y$7:$AA$118,3,0)</f>
        <v>7</v>
      </c>
      <c r="J1195" s="286">
        <f ca="1">VLOOKUP(G1195,Zusammenführung!$AB$7:$AD$118,3,0)</f>
        <v>33</v>
      </c>
    </row>
    <row r="1196" spans="1:10" x14ac:dyDescent="0.25">
      <c r="A1196" s="6" t="s">
        <v>3314</v>
      </c>
      <c r="B1196" s="5" t="s">
        <v>440</v>
      </c>
      <c r="C1196" s="5" t="s">
        <v>458</v>
      </c>
      <c r="D1196" s="7">
        <v>350000</v>
      </c>
      <c r="E1196" s="122">
        <f>VLOOKUP($D1196,Zusammenführung!$S$7:$AD$118,4,0)</f>
        <v>200000</v>
      </c>
      <c r="F1196" s="123">
        <f>VLOOKUP($D1196,Zusammenführung!$S$7:$AD$118,7,0)</f>
        <v>300000</v>
      </c>
      <c r="G1196" s="123">
        <f>VLOOKUP($D1196,Zusammenführung!$S$7:$AD$118,10,0)</f>
        <v>347283.70221327973</v>
      </c>
      <c r="H1196" s="285">
        <f ca="1">VLOOKUP(E1196,Zusammenführung!V$7:X$118,3,0)</f>
        <v>4</v>
      </c>
      <c r="I1196" s="162">
        <f ca="1">VLOOKUP(F1196,Zusammenführung!$Y$7:$AA$118,3,0)</f>
        <v>6</v>
      </c>
      <c r="J1196" s="286">
        <f ca="1">VLOOKUP(G1196,Zusammenführung!$AB$7:$AD$118,3,0)</f>
        <v>32</v>
      </c>
    </row>
    <row r="1197" spans="1:10" x14ac:dyDescent="0.25">
      <c r="A1197" s="6" t="s">
        <v>3315</v>
      </c>
      <c r="B1197" s="5" t="s">
        <v>439</v>
      </c>
      <c r="C1197" s="5" t="s">
        <v>458</v>
      </c>
      <c r="D1197" s="7">
        <v>350000</v>
      </c>
      <c r="E1197" s="122">
        <f>VLOOKUP($D1197,Zusammenführung!$S$7:$AD$118,4,0)</f>
        <v>200000</v>
      </c>
      <c r="F1197" s="123">
        <f>VLOOKUP($D1197,Zusammenführung!$S$7:$AD$118,7,0)</f>
        <v>300000</v>
      </c>
      <c r="G1197" s="123">
        <f>VLOOKUP($D1197,Zusammenführung!$S$7:$AD$118,10,0)</f>
        <v>347283.70221327973</v>
      </c>
      <c r="H1197" s="285">
        <f ca="1">VLOOKUP(E1197,Zusammenführung!V$7:X$118,3,0)</f>
        <v>4</v>
      </c>
      <c r="I1197" s="162">
        <f ca="1">VLOOKUP(F1197,Zusammenführung!$Y$7:$AA$118,3,0)</f>
        <v>6</v>
      </c>
      <c r="J1197" s="286">
        <f ca="1">VLOOKUP(G1197,Zusammenführung!$AB$7:$AD$118,3,0)</f>
        <v>32</v>
      </c>
    </row>
    <row r="1198" spans="1:10" x14ac:dyDescent="0.25">
      <c r="A1198" s="6" t="s">
        <v>3316</v>
      </c>
      <c r="B1198" s="5" t="s">
        <v>441</v>
      </c>
      <c r="C1198" s="5" t="s">
        <v>458</v>
      </c>
      <c r="D1198" s="7">
        <v>325000</v>
      </c>
      <c r="E1198" s="122">
        <f>VLOOKUP($D1198,Zusammenführung!$S$7:$AD$118,4,0)</f>
        <v>200000</v>
      </c>
      <c r="F1198" s="123">
        <f>VLOOKUP($D1198,Zusammenführung!$S$7:$AD$118,7,0)</f>
        <v>300000</v>
      </c>
      <c r="G1198" s="123">
        <f>VLOOKUP($D1198,Zusammenführung!$S$7:$AD$118,10,0)</f>
        <v>308651.9114688129</v>
      </c>
      <c r="H1198" s="285">
        <f ca="1">VLOOKUP(E1198,Zusammenführung!V$7:X$118,3,0)</f>
        <v>4</v>
      </c>
      <c r="I1198" s="162">
        <f ca="1">VLOOKUP(F1198,Zusammenführung!$Y$7:$AA$118,3,0)</f>
        <v>6</v>
      </c>
      <c r="J1198" s="286">
        <f ca="1">VLOOKUP(G1198,Zusammenführung!$AB$7:$AD$118,3,0)</f>
        <v>31</v>
      </c>
    </row>
    <row r="1199" spans="1:10" x14ac:dyDescent="0.25">
      <c r="A1199" s="6" t="s">
        <v>3317</v>
      </c>
      <c r="B1199" s="5" t="s">
        <v>445</v>
      </c>
      <c r="C1199" s="5" t="s">
        <v>458</v>
      </c>
      <c r="D1199" s="7">
        <v>300000</v>
      </c>
      <c r="E1199" s="122">
        <f>VLOOKUP($D1199,Zusammenführung!$S$7:$AD$118,4,0)</f>
        <v>200000</v>
      </c>
      <c r="F1199" s="123">
        <f>VLOOKUP($D1199,Zusammenführung!$S$7:$AD$118,7,0)</f>
        <v>300000</v>
      </c>
      <c r="G1199" s="123">
        <f>VLOOKUP($D1199,Zusammenführung!$S$7:$AD$118,10,0)</f>
        <v>308651.9114688129</v>
      </c>
      <c r="H1199" s="285">
        <f ca="1">VLOOKUP(E1199,Zusammenführung!V$7:X$118,3,0)</f>
        <v>4</v>
      </c>
      <c r="I1199" s="162">
        <f ca="1">VLOOKUP(F1199,Zusammenführung!$Y$7:$AA$118,3,0)</f>
        <v>6</v>
      </c>
      <c r="J1199" s="286">
        <f ca="1">VLOOKUP(G1199,Zusammenführung!$AB$7:$AD$118,3,0)</f>
        <v>31</v>
      </c>
    </row>
    <row r="1200" spans="1:10" x14ac:dyDescent="0.25">
      <c r="A1200" s="6" t="s">
        <v>3318</v>
      </c>
      <c r="B1200" s="5" t="s">
        <v>442</v>
      </c>
      <c r="C1200" s="5" t="s">
        <v>458</v>
      </c>
      <c r="D1200" s="7">
        <v>300000</v>
      </c>
      <c r="E1200" s="122">
        <f>VLOOKUP($D1200,Zusammenführung!$S$7:$AD$118,4,0)</f>
        <v>200000</v>
      </c>
      <c r="F1200" s="123">
        <f>VLOOKUP($D1200,Zusammenführung!$S$7:$AD$118,7,0)</f>
        <v>300000</v>
      </c>
      <c r="G1200" s="123">
        <f>VLOOKUP($D1200,Zusammenführung!$S$7:$AD$118,10,0)</f>
        <v>308651.9114688129</v>
      </c>
      <c r="H1200" s="285">
        <f ca="1">VLOOKUP(E1200,Zusammenführung!V$7:X$118,3,0)</f>
        <v>4</v>
      </c>
      <c r="I1200" s="162">
        <f ca="1">VLOOKUP(F1200,Zusammenführung!$Y$7:$AA$118,3,0)</f>
        <v>6</v>
      </c>
      <c r="J1200" s="286">
        <f ca="1">VLOOKUP(G1200,Zusammenführung!$AB$7:$AD$118,3,0)</f>
        <v>31</v>
      </c>
    </row>
    <row r="1201" spans="1:10" x14ac:dyDescent="0.25">
      <c r="A1201" s="6" t="s">
        <v>3319</v>
      </c>
      <c r="B1201" s="5" t="s">
        <v>443</v>
      </c>
      <c r="C1201" s="5" t="s">
        <v>458</v>
      </c>
      <c r="D1201" s="7">
        <v>300000</v>
      </c>
      <c r="E1201" s="122">
        <f>VLOOKUP($D1201,Zusammenführung!$S$7:$AD$118,4,0)</f>
        <v>200000</v>
      </c>
      <c r="F1201" s="123">
        <f>VLOOKUP($D1201,Zusammenführung!$S$7:$AD$118,7,0)</f>
        <v>300000</v>
      </c>
      <c r="G1201" s="123">
        <f>VLOOKUP($D1201,Zusammenführung!$S$7:$AD$118,10,0)</f>
        <v>308651.9114688129</v>
      </c>
      <c r="H1201" s="285">
        <f ca="1">VLOOKUP(E1201,Zusammenführung!V$7:X$118,3,0)</f>
        <v>4</v>
      </c>
      <c r="I1201" s="162">
        <f ca="1">VLOOKUP(F1201,Zusammenführung!$Y$7:$AA$118,3,0)</f>
        <v>6</v>
      </c>
      <c r="J1201" s="286">
        <f ca="1">VLOOKUP(G1201,Zusammenführung!$AB$7:$AD$118,3,0)</f>
        <v>31</v>
      </c>
    </row>
    <row r="1202" spans="1:10" x14ac:dyDescent="0.25">
      <c r="A1202" s="6" t="s">
        <v>3320</v>
      </c>
      <c r="B1202" s="5" t="s">
        <v>444</v>
      </c>
      <c r="C1202" s="5" t="s">
        <v>458</v>
      </c>
      <c r="D1202" s="7">
        <v>300000</v>
      </c>
      <c r="E1202" s="122">
        <f>VLOOKUP($D1202,Zusammenführung!$S$7:$AD$118,4,0)</f>
        <v>200000</v>
      </c>
      <c r="F1202" s="123">
        <f>VLOOKUP($D1202,Zusammenführung!$S$7:$AD$118,7,0)</f>
        <v>300000</v>
      </c>
      <c r="G1202" s="123">
        <f>VLOOKUP($D1202,Zusammenführung!$S$7:$AD$118,10,0)</f>
        <v>308651.9114688129</v>
      </c>
      <c r="H1202" s="285">
        <f ca="1">VLOOKUP(E1202,Zusammenführung!V$7:X$118,3,0)</f>
        <v>4</v>
      </c>
      <c r="I1202" s="162">
        <f ca="1">VLOOKUP(F1202,Zusammenführung!$Y$7:$AA$118,3,0)</f>
        <v>6</v>
      </c>
      <c r="J1202" s="286">
        <f ca="1">VLOOKUP(G1202,Zusammenführung!$AB$7:$AD$118,3,0)</f>
        <v>31</v>
      </c>
    </row>
    <row r="1203" spans="1:10" x14ac:dyDescent="0.25">
      <c r="A1203" s="6" t="s">
        <v>3321</v>
      </c>
      <c r="B1203" s="5" t="s">
        <v>446</v>
      </c>
      <c r="C1203" s="5" t="s">
        <v>458</v>
      </c>
      <c r="D1203" s="7">
        <v>275000</v>
      </c>
      <c r="E1203" s="122">
        <f>VLOOKUP($D1203,Zusammenführung!$S$7:$AD$118,4,0)</f>
        <v>200000</v>
      </c>
      <c r="F1203" s="123">
        <f>VLOOKUP($D1203,Zusammenführung!$S$7:$AD$118,7,0)</f>
        <v>300000</v>
      </c>
      <c r="G1203" s="123">
        <f>VLOOKUP($D1203,Zusammenführung!$S$7:$AD$118,10,0)</f>
        <v>271227.36418511067</v>
      </c>
      <c r="H1203" s="285">
        <f ca="1">VLOOKUP(E1203,Zusammenführung!V$7:X$118,3,0)</f>
        <v>4</v>
      </c>
      <c r="I1203" s="162">
        <f ca="1">VLOOKUP(F1203,Zusammenführung!$Y$7:$AA$118,3,0)</f>
        <v>6</v>
      </c>
      <c r="J1203" s="286">
        <f ca="1">VLOOKUP(G1203,Zusammenführung!$AB$7:$AD$118,3,0)</f>
        <v>30</v>
      </c>
    </row>
    <row r="1204" spans="1:10" x14ac:dyDescent="0.25">
      <c r="A1204" s="6" t="s">
        <v>3322</v>
      </c>
      <c r="B1204" s="5" t="s">
        <v>447</v>
      </c>
      <c r="C1204" s="5" t="s">
        <v>458</v>
      </c>
      <c r="D1204" s="7">
        <v>275000</v>
      </c>
      <c r="E1204" s="122">
        <f>VLOOKUP($D1204,Zusammenführung!$S$7:$AD$118,4,0)</f>
        <v>200000</v>
      </c>
      <c r="F1204" s="123">
        <f>VLOOKUP($D1204,Zusammenführung!$S$7:$AD$118,7,0)</f>
        <v>300000</v>
      </c>
      <c r="G1204" s="123">
        <f>VLOOKUP($D1204,Zusammenführung!$S$7:$AD$118,10,0)</f>
        <v>271227.36418511067</v>
      </c>
      <c r="H1204" s="285">
        <f ca="1">VLOOKUP(E1204,Zusammenführung!V$7:X$118,3,0)</f>
        <v>4</v>
      </c>
      <c r="I1204" s="162">
        <f ca="1">VLOOKUP(F1204,Zusammenführung!$Y$7:$AA$118,3,0)</f>
        <v>6</v>
      </c>
      <c r="J1204" s="286">
        <f ca="1">VLOOKUP(G1204,Zusammenführung!$AB$7:$AD$118,3,0)</f>
        <v>30</v>
      </c>
    </row>
    <row r="1205" spans="1:10" x14ac:dyDescent="0.25">
      <c r="A1205" s="6" t="s">
        <v>3323</v>
      </c>
      <c r="B1205" s="5" t="s">
        <v>449</v>
      </c>
      <c r="C1205" s="5" t="s">
        <v>458</v>
      </c>
      <c r="D1205" s="7">
        <v>250000</v>
      </c>
      <c r="E1205" s="122">
        <f>VLOOKUP($D1205,Zusammenführung!$S$7:$AD$118,4,0)</f>
        <v>200000</v>
      </c>
      <c r="F1205" s="123">
        <f>VLOOKUP($D1205,Zusammenführung!$S$7:$AD$118,7,0)</f>
        <v>200000</v>
      </c>
      <c r="G1205" s="123">
        <f>VLOOKUP($D1205,Zusammenführung!$S$7:$AD$118,10,0)</f>
        <v>235010.06036217304</v>
      </c>
      <c r="H1205" s="285">
        <f ca="1">VLOOKUP(E1205,Zusammenführung!V$7:X$118,3,0)</f>
        <v>4</v>
      </c>
      <c r="I1205" s="162">
        <f ca="1">VLOOKUP(F1205,Zusammenführung!$Y$7:$AA$118,3,0)</f>
        <v>5</v>
      </c>
      <c r="J1205" s="286">
        <f ca="1">VLOOKUP(G1205,Zusammenführung!$AB$7:$AD$118,3,0)</f>
        <v>29</v>
      </c>
    </row>
    <row r="1206" spans="1:10" x14ac:dyDescent="0.25">
      <c r="A1206" s="6" t="s">
        <v>3324</v>
      </c>
      <c r="B1206" s="5" t="s">
        <v>448</v>
      </c>
      <c r="C1206" s="5" t="s">
        <v>458</v>
      </c>
      <c r="D1206" s="7">
        <v>250000</v>
      </c>
      <c r="E1206" s="122">
        <f>VLOOKUP($D1206,Zusammenführung!$S$7:$AD$118,4,0)</f>
        <v>200000</v>
      </c>
      <c r="F1206" s="123">
        <f>VLOOKUP($D1206,Zusammenführung!$S$7:$AD$118,7,0)</f>
        <v>200000</v>
      </c>
      <c r="G1206" s="123">
        <f>VLOOKUP($D1206,Zusammenführung!$S$7:$AD$118,10,0)</f>
        <v>235010.06036217304</v>
      </c>
      <c r="H1206" s="285">
        <f ca="1">VLOOKUP(E1206,Zusammenführung!V$7:X$118,3,0)</f>
        <v>4</v>
      </c>
      <c r="I1206" s="162">
        <f ca="1">VLOOKUP(F1206,Zusammenführung!$Y$7:$AA$118,3,0)</f>
        <v>5</v>
      </c>
      <c r="J1206" s="286">
        <f ca="1">VLOOKUP(G1206,Zusammenführung!$AB$7:$AD$118,3,0)</f>
        <v>29</v>
      </c>
    </row>
    <row r="1207" spans="1:10" x14ac:dyDescent="0.25">
      <c r="A1207" s="6" t="s">
        <v>3325</v>
      </c>
      <c r="B1207" s="5" t="s">
        <v>450</v>
      </c>
      <c r="C1207" s="5" t="s">
        <v>458</v>
      </c>
      <c r="D1207" s="7">
        <v>200000</v>
      </c>
      <c r="E1207" s="122">
        <f>VLOOKUP($D1207,Zusammenführung!$S$7:$AD$118,4,0)</f>
        <v>200000</v>
      </c>
      <c r="F1207" s="123">
        <f>VLOOKUP($D1207,Zusammenführung!$S$7:$AD$118,7,0)</f>
        <v>200000</v>
      </c>
      <c r="G1207" s="123">
        <f>VLOOKUP($D1207,Zusammenführung!$S$7:$AD$118,10,0)</f>
        <v>200000</v>
      </c>
      <c r="H1207" s="285">
        <f ca="1">VLOOKUP(E1207,Zusammenführung!V$7:X$118,3,0)</f>
        <v>4</v>
      </c>
      <c r="I1207" s="162">
        <f ca="1">VLOOKUP(F1207,Zusammenführung!$Y$7:$AA$118,3,0)</f>
        <v>5</v>
      </c>
      <c r="J1207" s="286">
        <f ca="1">VLOOKUP(G1207,Zusammenführung!$AB$7:$AD$118,3,0)</f>
        <v>28</v>
      </c>
    </row>
    <row r="1208" spans="1:10" x14ac:dyDescent="0.25">
      <c r="A1208" s="6" t="s">
        <v>3326</v>
      </c>
      <c r="B1208" s="5" t="s">
        <v>451</v>
      </c>
      <c r="C1208" s="5" t="s">
        <v>458</v>
      </c>
      <c r="D1208" s="7">
        <v>175000</v>
      </c>
      <c r="E1208" s="122">
        <f>VLOOKUP($D1208,Zusammenführung!$S$7:$AD$118,4,0)</f>
        <v>200000</v>
      </c>
      <c r="F1208" s="123">
        <f>VLOOKUP($D1208,Zusammenführung!$S$7:$AD$118,7,0)</f>
        <v>150000</v>
      </c>
      <c r="G1208" s="123">
        <f>VLOOKUP($D1208,Zusammenführung!$S$7:$AD$118,10,0)</f>
        <v>172591.36212624583</v>
      </c>
      <c r="H1208" s="285">
        <f ca="1">VLOOKUP(E1208,Zusammenführung!V$7:X$118,3,0)</f>
        <v>4</v>
      </c>
      <c r="I1208" s="162">
        <f ca="1">VLOOKUP(F1208,Zusammenführung!$Y$7:$AA$118,3,0)</f>
        <v>4</v>
      </c>
      <c r="J1208" s="286">
        <f ca="1">VLOOKUP(G1208,Zusammenführung!$AB$7:$AD$118,3,0)</f>
        <v>26</v>
      </c>
    </row>
    <row r="1209" spans="1:10" x14ac:dyDescent="0.25">
      <c r="A1209" s="6" t="s">
        <v>3327</v>
      </c>
      <c r="B1209" s="5" t="s">
        <v>452</v>
      </c>
      <c r="C1209" s="5" t="s">
        <v>458</v>
      </c>
      <c r="D1209" s="7">
        <v>150000</v>
      </c>
      <c r="E1209" s="122">
        <f>VLOOKUP($D1209,Zusammenführung!$S$7:$AD$118,4,0)</f>
        <v>100000</v>
      </c>
      <c r="F1209" s="123">
        <f>VLOOKUP($D1209,Zusammenführung!$S$7:$AD$118,7,0)</f>
        <v>150000</v>
      </c>
      <c r="G1209" s="123">
        <f>VLOOKUP($D1209,Zusammenführung!$S$7:$AD$118,10,0)</f>
        <v>147176.07973421927</v>
      </c>
      <c r="H1209" s="285">
        <f ca="1">VLOOKUP(E1209,Zusammenführung!V$7:X$118,3,0)</f>
        <v>3</v>
      </c>
      <c r="I1209" s="162">
        <f ca="1">VLOOKUP(F1209,Zusammenführung!$Y$7:$AA$118,3,0)</f>
        <v>4</v>
      </c>
      <c r="J1209" s="286">
        <f ca="1">VLOOKUP(G1209,Zusammenführung!$AB$7:$AD$118,3,0)</f>
        <v>24</v>
      </c>
    </row>
    <row r="1210" spans="1:10" x14ac:dyDescent="0.25">
      <c r="A1210" s="6" t="s">
        <v>3328</v>
      </c>
      <c r="B1210" s="5" t="s">
        <v>453</v>
      </c>
      <c r="C1210" s="5" t="s">
        <v>458</v>
      </c>
      <c r="D1210" s="7">
        <v>150000</v>
      </c>
      <c r="E1210" s="122">
        <f>VLOOKUP($D1210,Zusammenführung!$S$7:$AD$118,4,0)</f>
        <v>100000</v>
      </c>
      <c r="F1210" s="123">
        <f>VLOOKUP($D1210,Zusammenführung!$S$7:$AD$118,7,0)</f>
        <v>150000</v>
      </c>
      <c r="G1210" s="123">
        <f>VLOOKUP($D1210,Zusammenführung!$S$7:$AD$118,10,0)</f>
        <v>147176.07973421927</v>
      </c>
      <c r="H1210" s="285">
        <f ca="1">VLOOKUP(E1210,Zusammenführung!V$7:X$118,3,0)</f>
        <v>3</v>
      </c>
      <c r="I1210" s="162">
        <f ca="1">VLOOKUP(F1210,Zusammenführung!$Y$7:$AA$118,3,0)</f>
        <v>4</v>
      </c>
      <c r="J1210" s="286">
        <f ca="1">VLOOKUP(G1210,Zusammenführung!$AB$7:$AD$118,3,0)</f>
        <v>24</v>
      </c>
    </row>
    <row r="1211" spans="1:10" x14ac:dyDescent="0.25">
      <c r="A1211" s="6" t="s">
        <v>3329</v>
      </c>
      <c r="B1211" s="5" t="s">
        <v>454</v>
      </c>
      <c r="C1211" s="5" t="s">
        <v>458</v>
      </c>
      <c r="D1211" s="7">
        <v>125000</v>
      </c>
      <c r="E1211" s="122">
        <f>VLOOKUP($D1211,Zusammenführung!$S$7:$AD$118,4,0)</f>
        <v>100000</v>
      </c>
      <c r="F1211" s="123">
        <f>VLOOKUP($D1211,Zusammenführung!$S$7:$AD$118,7,0)</f>
        <v>100000</v>
      </c>
      <c r="G1211" s="123">
        <f>VLOOKUP($D1211,Zusammenführung!$S$7:$AD$118,10,0)</f>
        <v>123754.15282392029</v>
      </c>
      <c r="H1211" s="285">
        <f ca="1">VLOOKUP(E1211,Zusammenführung!V$7:X$118,3,0)</f>
        <v>3</v>
      </c>
      <c r="I1211" s="162">
        <f ca="1">VLOOKUP(F1211,Zusammenführung!$Y$7:$AA$118,3,0)</f>
        <v>3</v>
      </c>
      <c r="J1211" s="286">
        <f ca="1">VLOOKUP(G1211,Zusammenführung!$AB$7:$AD$118,3,0)</f>
        <v>22</v>
      </c>
    </row>
    <row r="1212" spans="1:10" x14ac:dyDescent="0.25">
      <c r="A1212" s="6" t="s">
        <v>3330</v>
      </c>
      <c r="B1212" s="5" t="s">
        <v>456</v>
      </c>
      <c r="C1212" s="5" t="s">
        <v>458</v>
      </c>
      <c r="D1212" s="7">
        <v>100000</v>
      </c>
      <c r="E1212" s="122">
        <f>VLOOKUP($D1212,Zusammenführung!$S$7:$AD$118,4,0)</f>
        <v>100000</v>
      </c>
      <c r="F1212" s="123">
        <f>VLOOKUP($D1212,Zusammenführung!$S$7:$AD$118,7,0)</f>
        <v>100000</v>
      </c>
      <c r="G1212" s="123">
        <f>VLOOKUP($D1212,Zusammenführung!$S$7:$AD$118,10,0)</f>
        <v>102325.58139534885</v>
      </c>
      <c r="H1212" s="285">
        <f ca="1">VLOOKUP(E1212,Zusammenführung!V$7:X$118,3,0)</f>
        <v>3</v>
      </c>
      <c r="I1212" s="162">
        <f ca="1">VLOOKUP(F1212,Zusammenführung!$Y$7:$AA$118,3,0)</f>
        <v>3</v>
      </c>
      <c r="J1212" s="286">
        <f ca="1">VLOOKUP(G1212,Zusammenführung!$AB$7:$AD$118,3,0)</f>
        <v>20</v>
      </c>
    </row>
    <row r="1213" spans="1:10" x14ac:dyDescent="0.25">
      <c r="A1213" s="6" t="s">
        <v>3331</v>
      </c>
      <c r="B1213" s="5" t="s">
        <v>457</v>
      </c>
      <c r="C1213" s="5" t="s">
        <v>458</v>
      </c>
      <c r="D1213" s="7">
        <v>100000</v>
      </c>
      <c r="E1213" s="122">
        <f>VLOOKUP($D1213,Zusammenführung!$S$7:$AD$118,4,0)</f>
        <v>100000</v>
      </c>
      <c r="F1213" s="123">
        <f>VLOOKUP($D1213,Zusammenführung!$S$7:$AD$118,7,0)</f>
        <v>100000</v>
      </c>
      <c r="G1213" s="123">
        <f>VLOOKUP($D1213,Zusammenführung!$S$7:$AD$118,10,0)</f>
        <v>102325.58139534885</v>
      </c>
      <c r="H1213" s="285">
        <f ca="1">VLOOKUP(E1213,Zusammenführung!V$7:X$118,3,0)</f>
        <v>3</v>
      </c>
      <c r="I1213" s="162">
        <f ca="1">VLOOKUP(F1213,Zusammenführung!$Y$7:$AA$118,3,0)</f>
        <v>3</v>
      </c>
      <c r="J1213" s="286">
        <f ca="1">VLOOKUP(G1213,Zusammenführung!$AB$7:$AD$118,3,0)</f>
        <v>20</v>
      </c>
    </row>
    <row r="1214" spans="1:10" x14ac:dyDescent="0.25">
      <c r="A1214" s="6" t="s">
        <v>3332</v>
      </c>
      <c r="B1214" s="5" t="s">
        <v>455</v>
      </c>
      <c r="C1214" s="5" t="s">
        <v>458</v>
      </c>
      <c r="D1214" s="7">
        <v>100000</v>
      </c>
      <c r="E1214" s="122">
        <f>VLOOKUP($D1214,Zusammenführung!$S$7:$AD$118,4,0)</f>
        <v>100000</v>
      </c>
      <c r="F1214" s="123">
        <f>VLOOKUP($D1214,Zusammenführung!$S$7:$AD$118,7,0)</f>
        <v>100000</v>
      </c>
      <c r="G1214" s="123">
        <f>VLOOKUP($D1214,Zusammenführung!$S$7:$AD$118,10,0)</f>
        <v>102325.58139534885</v>
      </c>
      <c r="H1214" s="285">
        <f ca="1">VLOOKUP(E1214,Zusammenführung!V$7:X$118,3,0)</f>
        <v>3</v>
      </c>
      <c r="I1214" s="162">
        <f ca="1">VLOOKUP(F1214,Zusammenführung!$Y$7:$AA$118,3,0)</f>
        <v>3</v>
      </c>
      <c r="J1214" s="286">
        <f ca="1">VLOOKUP(G1214,Zusammenführung!$AB$7:$AD$118,3,0)</f>
        <v>20</v>
      </c>
    </row>
    <row r="1215" spans="1:10" x14ac:dyDescent="0.25">
      <c r="A1215" s="6" t="s">
        <v>3333</v>
      </c>
      <c r="B1215" s="5" t="s">
        <v>459</v>
      </c>
      <c r="C1215" s="5" t="s">
        <v>514</v>
      </c>
      <c r="D1215" s="7">
        <v>1600000</v>
      </c>
      <c r="E1215" s="122">
        <f>VLOOKUP($D1215,Zusammenführung!$S$7:$AD$118,4,0)</f>
        <v>1500000</v>
      </c>
      <c r="F1215" s="123">
        <f>VLOOKUP($D1215,Zusammenführung!$S$7:$AD$118,7,0)</f>
        <v>1500000</v>
      </c>
      <c r="G1215" s="123">
        <f>VLOOKUP($D1215,Zusammenführung!$S$7:$AD$118,10,0)</f>
        <v>1666666.6666666665</v>
      </c>
      <c r="H1215" s="285">
        <f ca="1">VLOOKUP(E1215,Zusammenführung!V$7:X$118,3,0)</f>
        <v>7</v>
      </c>
      <c r="I1215" s="162">
        <f ca="1">VLOOKUP(F1215,Zusammenführung!$Y$7:$AA$118,3,0)</f>
        <v>11</v>
      </c>
      <c r="J1215" s="286">
        <f ca="1">VLOOKUP(G1215,Zusammenführung!$AB$7:$AD$118,3,0)</f>
        <v>48</v>
      </c>
    </row>
    <row r="1216" spans="1:10" x14ac:dyDescent="0.25">
      <c r="A1216" s="6" t="s">
        <v>3334</v>
      </c>
      <c r="B1216" s="5" t="s">
        <v>460</v>
      </c>
      <c r="C1216" s="5" t="s">
        <v>514</v>
      </c>
      <c r="D1216" s="7">
        <v>500000</v>
      </c>
      <c r="E1216" s="122">
        <f>VLOOKUP($D1216,Zusammenführung!$S$7:$AD$118,4,0)</f>
        <v>500000</v>
      </c>
      <c r="F1216" s="123">
        <f>VLOOKUP($D1216,Zusammenführung!$S$7:$AD$118,7,0)</f>
        <v>400000</v>
      </c>
      <c r="G1216" s="123">
        <f>VLOOKUP($D1216,Zusammenführung!$S$7:$AD$118,10,0)</f>
        <v>513883.29979879287</v>
      </c>
      <c r="H1216" s="285">
        <f ca="1">VLOOKUP(E1216,Zusammenführung!V$7:X$118,3,0)</f>
        <v>5</v>
      </c>
      <c r="I1216" s="162">
        <f ca="1">VLOOKUP(F1216,Zusammenführung!$Y$7:$AA$118,3,0)</f>
        <v>7</v>
      </c>
      <c r="J1216" s="286">
        <f ca="1">VLOOKUP(G1216,Zusammenführung!$AB$7:$AD$118,3,0)</f>
        <v>36</v>
      </c>
    </row>
    <row r="1217" spans="1:10" x14ac:dyDescent="0.25">
      <c r="A1217" s="6" t="s">
        <v>3335</v>
      </c>
      <c r="B1217" s="5" t="s">
        <v>463</v>
      </c>
      <c r="C1217" s="5" t="s">
        <v>514</v>
      </c>
      <c r="D1217" s="7">
        <v>450000</v>
      </c>
      <c r="E1217" s="122">
        <f>VLOOKUP($D1217,Zusammenführung!$S$7:$AD$118,4,0)</f>
        <v>500000</v>
      </c>
      <c r="F1217" s="123">
        <f>VLOOKUP($D1217,Zusammenführung!$S$7:$AD$118,7,0)</f>
        <v>400000</v>
      </c>
      <c r="G1217" s="123">
        <f>VLOOKUP($D1217,Zusammenführung!$S$7:$AD$118,10,0)</f>
        <v>470422.53521126771</v>
      </c>
      <c r="H1217" s="285">
        <f ca="1">VLOOKUP(E1217,Zusammenführung!V$7:X$118,3,0)</f>
        <v>5</v>
      </c>
      <c r="I1217" s="162">
        <f ca="1">VLOOKUP(F1217,Zusammenführung!$Y$7:$AA$118,3,0)</f>
        <v>7</v>
      </c>
      <c r="J1217" s="286">
        <f ca="1">VLOOKUP(G1217,Zusammenführung!$AB$7:$AD$118,3,0)</f>
        <v>35</v>
      </c>
    </row>
    <row r="1218" spans="1:10" x14ac:dyDescent="0.25">
      <c r="A1218" s="6" t="s">
        <v>3336</v>
      </c>
      <c r="B1218" s="5" t="s">
        <v>461</v>
      </c>
      <c r="C1218" s="5" t="s">
        <v>514</v>
      </c>
      <c r="D1218" s="7">
        <v>450000</v>
      </c>
      <c r="E1218" s="122">
        <f>VLOOKUP($D1218,Zusammenführung!$S$7:$AD$118,4,0)</f>
        <v>500000</v>
      </c>
      <c r="F1218" s="123">
        <f>VLOOKUP($D1218,Zusammenführung!$S$7:$AD$118,7,0)</f>
        <v>400000</v>
      </c>
      <c r="G1218" s="123">
        <f>VLOOKUP($D1218,Zusammenführung!$S$7:$AD$118,10,0)</f>
        <v>470422.53521126771</v>
      </c>
      <c r="H1218" s="285">
        <f ca="1">VLOOKUP(E1218,Zusammenführung!V$7:X$118,3,0)</f>
        <v>5</v>
      </c>
      <c r="I1218" s="162">
        <f ca="1">VLOOKUP(F1218,Zusammenführung!$Y$7:$AA$118,3,0)</f>
        <v>7</v>
      </c>
      <c r="J1218" s="286">
        <f ca="1">VLOOKUP(G1218,Zusammenführung!$AB$7:$AD$118,3,0)</f>
        <v>35</v>
      </c>
    </row>
    <row r="1219" spans="1:10" x14ac:dyDescent="0.25">
      <c r="A1219" s="6" t="s">
        <v>3337</v>
      </c>
      <c r="B1219" s="5" t="s">
        <v>462</v>
      </c>
      <c r="C1219" s="5" t="s">
        <v>514</v>
      </c>
      <c r="D1219" s="7">
        <v>450000</v>
      </c>
      <c r="E1219" s="122">
        <f>VLOOKUP($D1219,Zusammenführung!$S$7:$AD$118,4,0)</f>
        <v>500000</v>
      </c>
      <c r="F1219" s="123">
        <f>VLOOKUP($D1219,Zusammenführung!$S$7:$AD$118,7,0)</f>
        <v>400000</v>
      </c>
      <c r="G1219" s="123">
        <f>VLOOKUP($D1219,Zusammenführung!$S$7:$AD$118,10,0)</f>
        <v>470422.53521126771</v>
      </c>
      <c r="H1219" s="285">
        <f ca="1">VLOOKUP(E1219,Zusammenführung!V$7:X$118,3,0)</f>
        <v>5</v>
      </c>
      <c r="I1219" s="162">
        <f ca="1">VLOOKUP(F1219,Zusammenführung!$Y$7:$AA$118,3,0)</f>
        <v>7</v>
      </c>
      <c r="J1219" s="286">
        <f ca="1">VLOOKUP(G1219,Zusammenführung!$AB$7:$AD$118,3,0)</f>
        <v>35</v>
      </c>
    </row>
    <row r="1220" spans="1:10" x14ac:dyDescent="0.25">
      <c r="A1220" s="6" t="s">
        <v>3338</v>
      </c>
      <c r="B1220" s="5" t="s">
        <v>465</v>
      </c>
      <c r="C1220" s="5" t="s">
        <v>514</v>
      </c>
      <c r="D1220" s="7">
        <v>350000</v>
      </c>
      <c r="E1220" s="122">
        <f>VLOOKUP($D1220,Zusammenführung!$S$7:$AD$118,4,0)</f>
        <v>200000</v>
      </c>
      <c r="F1220" s="123">
        <f>VLOOKUP($D1220,Zusammenführung!$S$7:$AD$118,7,0)</f>
        <v>300000</v>
      </c>
      <c r="G1220" s="123">
        <f>VLOOKUP($D1220,Zusammenführung!$S$7:$AD$118,10,0)</f>
        <v>347283.70221327973</v>
      </c>
      <c r="H1220" s="285">
        <f ca="1">VLOOKUP(E1220,Zusammenführung!V$7:X$118,3,0)</f>
        <v>4</v>
      </c>
      <c r="I1220" s="162">
        <f ca="1">VLOOKUP(F1220,Zusammenführung!$Y$7:$AA$118,3,0)</f>
        <v>6</v>
      </c>
      <c r="J1220" s="286">
        <f ca="1">VLOOKUP(G1220,Zusammenführung!$AB$7:$AD$118,3,0)</f>
        <v>32</v>
      </c>
    </row>
    <row r="1221" spans="1:10" x14ac:dyDescent="0.25">
      <c r="A1221" s="6" t="s">
        <v>3339</v>
      </c>
      <c r="B1221" s="5" t="s">
        <v>464</v>
      </c>
      <c r="C1221" s="5" t="s">
        <v>514</v>
      </c>
      <c r="D1221" s="7">
        <v>350000</v>
      </c>
      <c r="E1221" s="122">
        <f>VLOOKUP($D1221,Zusammenführung!$S$7:$AD$118,4,0)</f>
        <v>200000</v>
      </c>
      <c r="F1221" s="123">
        <f>VLOOKUP($D1221,Zusammenführung!$S$7:$AD$118,7,0)</f>
        <v>300000</v>
      </c>
      <c r="G1221" s="123">
        <f>VLOOKUP($D1221,Zusammenführung!$S$7:$AD$118,10,0)</f>
        <v>347283.70221327973</v>
      </c>
      <c r="H1221" s="285">
        <f ca="1">VLOOKUP(E1221,Zusammenführung!V$7:X$118,3,0)</f>
        <v>4</v>
      </c>
      <c r="I1221" s="162">
        <f ca="1">VLOOKUP(F1221,Zusammenführung!$Y$7:$AA$118,3,0)</f>
        <v>6</v>
      </c>
      <c r="J1221" s="286">
        <f ca="1">VLOOKUP(G1221,Zusammenführung!$AB$7:$AD$118,3,0)</f>
        <v>32</v>
      </c>
    </row>
    <row r="1222" spans="1:10" x14ac:dyDescent="0.25">
      <c r="A1222" s="6" t="s">
        <v>3340</v>
      </c>
      <c r="B1222" s="5" t="s">
        <v>468</v>
      </c>
      <c r="C1222" s="5" t="s">
        <v>514</v>
      </c>
      <c r="D1222" s="7">
        <v>300000</v>
      </c>
      <c r="E1222" s="122">
        <f>VLOOKUP($D1222,Zusammenführung!$S$7:$AD$118,4,0)</f>
        <v>200000</v>
      </c>
      <c r="F1222" s="123">
        <f>VLOOKUP($D1222,Zusammenführung!$S$7:$AD$118,7,0)</f>
        <v>300000</v>
      </c>
      <c r="G1222" s="123">
        <f>VLOOKUP($D1222,Zusammenführung!$S$7:$AD$118,10,0)</f>
        <v>308651.9114688129</v>
      </c>
      <c r="H1222" s="285">
        <f ca="1">VLOOKUP(E1222,Zusammenführung!V$7:X$118,3,0)</f>
        <v>4</v>
      </c>
      <c r="I1222" s="162">
        <f ca="1">VLOOKUP(F1222,Zusammenführung!$Y$7:$AA$118,3,0)</f>
        <v>6</v>
      </c>
      <c r="J1222" s="286">
        <f ca="1">VLOOKUP(G1222,Zusammenführung!$AB$7:$AD$118,3,0)</f>
        <v>31</v>
      </c>
    </row>
    <row r="1223" spans="1:10" x14ac:dyDescent="0.25">
      <c r="A1223" s="6" t="s">
        <v>3341</v>
      </c>
      <c r="B1223" s="5" t="s">
        <v>467</v>
      </c>
      <c r="C1223" s="5" t="s">
        <v>514</v>
      </c>
      <c r="D1223" s="7">
        <v>300000</v>
      </c>
      <c r="E1223" s="122">
        <f>VLOOKUP($D1223,Zusammenführung!$S$7:$AD$118,4,0)</f>
        <v>200000</v>
      </c>
      <c r="F1223" s="123">
        <f>VLOOKUP($D1223,Zusammenführung!$S$7:$AD$118,7,0)</f>
        <v>300000</v>
      </c>
      <c r="G1223" s="123">
        <f>VLOOKUP($D1223,Zusammenführung!$S$7:$AD$118,10,0)</f>
        <v>308651.9114688129</v>
      </c>
      <c r="H1223" s="285">
        <f ca="1">VLOOKUP(E1223,Zusammenführung!V$7:X$118,3,0)</f>
        <v>4</v>
      </c>
      <c r="I1223" s="162">
        <f ca="1">VLOOKUP(F1223,Zusammenführung!$Y$7:$AA$118,3,0)</f>
        <v>6</v>
      </c>
      <c r="J1223" s="286">
        <f ca="1">VLOOKUP(G1223,Zusammenführung!$AB$7:$AD$118,3,0)</f>
        <v>31</v>
      </c>
    </row>
    <row r="1224" spans="1:10" x14ac:dyDescent="0.25">
      <c r="A1224" s="6" t="s">
        <v>3342</v>
      </c>
      <c r="B1224" s="5" t="s">
        <v>466</v>
      </c>
      <c r="C1224" s="5" t="s">
        <v>514</v>
      </c>
      <c r="D1224" s="7">
        <v>300000</v>
      </c>
      <c r="E1224" s="122">
        <f>VLOOKUP($D1224,Zusammenführung!$S$7:$AD$118,4,0)</f>
        <v>200000</v>
      </c>
      <c r="F1224" s="123">
        <f>VLOOKUP($D1224,Zusammenführung!$S$7:$AD$118,7,0)</f>
        <v>300000</v>
      </c>
      <c r="G1224" s="123">
        <f>VLOOKUP($D1224,Zusammenführung!$S$7:$AD$118,10,0)</f>
        <v>308651.9114688129</v>
      </c>
      <c r="H1224" s="285">
        <f ca="1">VLOOKUP(E1224,Zusammenführung!V$7:X$118,3,0)</f>
        <v>4</v>
      </c>
      <c r="I1224" s="162">
        <f ca="1">VLOOKUP(F1224,Zusammenführung!$Y$7:$AA$118,3,0)</f>
        <v>6</v>
      </c>
      <c r="J1224" s="286">
        <f ca="1">VLOOKUP(G1224,Zusammenführung!$AB$7:$AD$118,3,0)</f>
        <v>31</v>
      </c>
    </row>
    <row r="1225" spans="1:10" x14ac:dyDescent="0.25">
      <c r="A1225" s="6" t="s">
        <v>3343</v>
      </c>
      <c r="B1225" s="5" t="s">
        <v>469</v>
      </c>
      <c r="C1225" s="5" t="s">
        <v>514</v>
      </c>
      <c r="D1225" s="7">
        <v>275000</v>
      </c>
      <c r="E1225" s="122">
        <f>VLOOKUP($D1225,Zusammenführung!$S$7:$AD$118,4,0)</f>
        <v>200000</v>
      </c>
      <c r="F1225" s="123">
        <f>VLOOKUP($D1225,Zusammenführung!$S$7:$AD$118,7,0)</f>
        <v>300000</v>
      </c>
      <c r="G1225" s="123">
        <f>VLOOKUP($D1225,Zusammenführung!$S$7:$AD$118,10,0)</f>
        <v>271227.36418511067</v>
      </c>
      <c r="H1225" s="285">
        <f ca="1">VLOOKUP(E1225,Zusammenführung!V$7:X$118,3,0)</f>
        <v>4</v>
      </c>
      <c r="I1225" s="162">
        <f ca="1">VLOOKUP(F1225,Zusammenführung!$Y$7:$AA$118,3,0)</f>
        <v>6</v>
      </c>
      <c r="J1225" s="286">
        <f ca="1">VLOOKUP(G1225,Zusammenführung!$AB$7:$AD$118,3,0)</f>
        <v>30</v>
      </c>
    </row>
    <row r="1226" spans="1:10" x14ac:dyDescent="0.25">
      <c r="A1226" s="6" t="s">
        <v>3344</v>
      </c>
      <c r="B1226" s="5" t="s">
        <v>471</v>
      </c>
      <c r="C1226" s="5" t="s">
        <v>514</v>
      </c>
      <c r="D1226" s="7">
        <v>250000</v>
      </c>
      <c r="E1226" s="122">
        <f>VLOOKUP($D1226,Zusammenführung!$S$7:$AD$118,4,0)</f>
        <v>200000</v>
      </c>
      <c r="F1226" s="123">
        <f>VLOOKUP($D1226,Zusammenführung!$S$7:$AD$118,7,0)</f>
        <v>200000</v>
      </c>
      <c r="G1226" s="123">
        <f>VLOOKUP($D1226,Zusammenführung!$S$7:$AD$118,10,0)</f>
        <v>235010.06036217304</v>
      </c>
      <c r="H1226" s="285">
        <f ca="1">VLOOKUP(E1226,Zusammenführung!V$7:X$118,3,0)</f>
        <v>4</v>
      </c>
      <c r="I1226" s="162">
        <f ca="1">VLOOKUP(F1226,Zusammenführung!$Y$7:$AA$118,3,0)</f>
        <v>5</v>
      </c>
      <c r="J1226" s="286">
        <f ca="1">VLOOKUP(G1226,Zusammenführung!$AB$7:$AD$118,3,0)</f>
        <v>29</v>
      </c>
    </row>
    <row r="1227" spans="1:10" x14ac:dyDescent="0.25">
      <c r="A1227" s="6" t="s">
        <v>3345</v>
      </c>
      <c r="B1227" s="5" t="s">
        <v>472</v>
      </c>
      <c r="C1227" s="5" t="s">
        <v>514</v>
      </c>
      <c r="D1227" s="7">
        <v>250000</v>
      </c>
      <c r="E1227" s="122">
        <f>VLOOKUP($D1227,Zusammenführung!$S$7:$AD$118,4,0)</f>
        <v>200000</v>
      </c>
      <c r="F1227" s="123">
        <f>VLOOKUP($D1227,Zusammenführung!$S$7:$AD$118,7,0)</f>
        <v>200000</v>
      </c>
      <c r="G1227" s="123">
        <f>VLOOKUP($D1227,Zusammenführung!$S$7:$AD$118,10,0)</f>
        <v>235010.06036217304</v>
      </c>
      <c r="H1227" s="285">
        <f ca="1">VLOOKUP(E1227,Zusammenführung!V$7:X$118,3,0)</f>
        <v>4</v>
      </c>
      <c r="I1227" s="162">
        <f ca="1">VLOOKUP(F1227,Zusammenführung!$Y$7:$AA$118,3,0)</f>
        <v>5</v>
      </c>
      <c r="J1227" s="286">
        <f ca="1">VLOOKUP(G1227,Zusammenführung!$AB$7:$AD$118,3,0)</f>
        <v>29</v>
      </c>
    </row>
    <row r="1228" spans="1:10" x14ac:dyDescent="0.25">
      <c r="A1228" s="6" t="s">
        <v>3346</v>
      </c>
      <c r="B1228" s="5" t="s">
        <v>470</v>
      </c>
      <c r="C1228" s="5" t="s">
        <v>514</v>
      </c>
      <c r="D1228" s="7">
        <v>250000</v>
      </c>
      <c r="E1228" s="122">
        <f>VLOOKUP($D1228,Zusammenführung!$S$7:$AD$118,4,0)</f>
        <v>200000</v>
      </c>
      <c r="F1228" s="123">
        <f>VLOOKUP($D1228,Zusammenführung!$S$7:$AD$118,7,0)</f>
        <v>200000</v>
      </c>
      <c r="G1228" s="123">
        <f>VLOOKUP($D1228,Zusammenführung!$S$7:$AD$118,10,0)</f>
        <v>235010.06036217304</v>
      </c>
      <c r="H1228" s="285">
        <f ca="1">VLOOKUP(E1228,Zusammenführung!V$7:X$118,3,0)</f>
        <v>4</v>
      </c>
      <c r="I1228" s="162">
        <f ca="1">VLOOKUP(F1228,Zusammenführung!$Y$7:$AA$118,3,0)</f>
        <v>5</v>
      </c>
      <c r="J1228" s="286">
        <f ca="1">VLOOKUP(G1228,Zusammenführung!$AB$7:$AD$118,3,0)</f>
        <v>29</v>
      </c>
    </row>
    <row r="1229" spans="1:10" x14ac:dyDescent="0.25">
      <c r="A1229" s="6" t="s">
        <v>3347</v>
      </c>
      <c r="B1229" s="5" t="s">
        <v>475</v>
      </c>
      <c r="C1229" s="5" t="s">
        <v>514</v>
      </c>
      <c r="D1229" s="7">
        <v>225000</v>
      </c>
      <c r="E1229" s="122">
        <f>VLOOKUP($D1229,Zusammenführung!$S$7:$AD$118,4,0)</f>
        <v>200000</v>
      </c>
      <c r="F1229" s="123">
        <f>VLOOKUP($D1229,Zusammenführung!$S$7:$AD$118,7,0)</f>
        <v>200000</v>
      </c>
      <c r="G1229" s="123">
        <f>VLOOKUP($D1229,Zusammenführung!$S$7:$AD$118,10,0)</f>
        <v>235010.06036217304</v>
      </c>
      <c r="H1229" s="285">
        <f ca="1">VLOOKUP(E1229,Zusammenführung!V$7:X$118,3,0)</f>
        <v>4</v>
      </c>
      <c r="I1229" s="162">
        <f ca="1">VLOOKUP(F1229,Zusammenführung!$Y$7:$AA$118,3,0)</f>
        <v>5</v>
      </c>
      <c r="J1229" s="286">
        <f ca="1">VLOOKUP(G1229,Zusammenführung!$AB$7:$AD$118,3,0)</f>
        <v>29</v>
      </c>
    </row>
    <row r="1230" spans="1:10" x14ac:dyDescent="0.25">
      <c r="A1230" s="6" t="s">
        <v>3348</v>
      </c>
      <c r="B1230" s="5" t="s">
        <v>474</v>
      </c>
      <c r="C1230" s="5" t="s">
        <v>514</v>
      </c>
      <c r="D1230" s="7">
        <v>225000</v>
      </c>
      <c r="E1230" s="122">
        <f>VLOOKUP($D1230,Zusammenführung!$S$7:$AD$118,4,0)</f>
        <v>200000</v>
      </c>
      <c r="F1230" s="123">
        <f>VLOOKUP($D1230,Zusammenführung!$S$7:$AD$118,7,0)</f>
        <v>200000</v>
      </c>
      <c r="G1230" s="123">
        <f>VLOOKUP($D1230,Zusammenführung!$S$7:$AD$118,10,0)</f>
        <v>235010.06036217304</v>
      </c>
      <c r="H1230" s="285">
        <f ca="1">VLOOKUP(E1230,Zusammenführung!V$7:X$118,3,0)</f>
        <v>4</v>
      </c>
      <c r="I1230" s="162">
        <f ca="1">VLOOKUP(F1230,Zusammenführung!$Y$7:$AA$118,3,0)</f>
        <v>5</v>
      </c>
      <c r="J1230" s="286">
        <f ca="1">VLOOKUP(G1230,Zusammenführung!$AB$7:$AD$118,3,0)</f>
        <v>29</v>
      </c>
    </row>
    <row r="1231" spans="1:10" x14ac:dyDescent="0.25">
      <c r="A1231" s="6" t="s">
        <v>3349</v>
      </c>
      <c r="B1231" s="5" t="s">
        <v>473</v>
      </c>
      <c r="C1231" s="5" t="s">
        <v>514</v>
      </c>
      <c r="D1231" s="7">
        <v>225000</v>
      </c>
      <c r="E1231" s="122">
        <f>VLOOKUP($D1231,Zusammenführung!$S$7:$AD$118,4,0)</f>
        <v>200000</v>
      </c>
      <c r="F1231" s="123">
        <f>VLOOKUP($D1231,Zusammenführung!$S$7:$AD$118,7,0)</f>
        <v>200000</v>
      </c>
      <c r="G1231" s="123">
        <f>VLOOKUP($D1231,Zusammenführung!$S$7:$AD$118,10,0)</f>
        <v>235010.06036217304</v>
      </c>
      <c r="H1231" s="285">
        <f ca="1">VLOOKUP(E1231,Zusammenführung!V$7:X$118,3,0)</f>
        <v>4</v>
      </c>
      <c r="I1231" s="162">
        <f ca="1">VLOOKUP(F1231,Zusammenführung!$Y$7:$AA$118,3,0)</f>
        <v>5</v>
      </c>
      <c r="J1231" s="286">
        <f ca="1">VLOOKUP(G1231,Zusammenführung!$AB$7:$AD$118,3,0)</f>
        <v>29</v>
      </c>
    </row>
    <row r="1232" spans="1:10" x14ac:dyDescent="0.25">
      <c r="A1232" s="6" t="s">
        <v>3350</v>
      </c>
      <c r="B1232" s="5" t="s">
        <v>477</v>
      </c>
      <c r="C1232" s="5" t="s">
        <v>514</v>
      </c>
      <c r="D1232" s="7">
        <v>200000</v>
      </c>
      <c r="E1232" s="122">
        <f>VLOOKUP($D1232,Zusammenführung!$S$7:$AD$118,4,0)</f>
        <v>200000</v>
      </c>
      <c r="F1232" s="123">
        <f>VLOOKUP($D1232,Zusammenführung!$S$7:$AD$118,7,0)</f>
        <v>200000</v>
      </c>
      <c r="G1232" s="123">
        <f>VLOOKUP($D1232,Zusammenführung!$S$7:$AD$118,10,0)</f>
        <v>200000</v>
      </c>
      <c r="H1232" s="285">
        <f ca="1">VLOOKUP(E1232,Zusammenführung!V$7:X$118,3,0)</f>
        <v>4</v>
      </c>
      <c r="I1232" s="162">
        <f ca="1">VLOOKUP(F1232,Zusammenführung!$Y$7:$AA$118,3,0)</f>
        <v>5</v>
      </c>
      <c r="J1232" s="286">
        <f ca="1">VLOOKUP(G1232,Zusammenführung!$AB$7:$AD$118,3,0)</f>
        <v>28</v>
      </c>
    </row>
    <row r="1233" spans="1:10" x14ac:dyDescent="0.25">
      <c r="A1233" s="6" t="s">
        <v>3351</v>
      </c>
      <c r="B1233" s="5" t="s">
        <v>482</v>
      </c>
      <c r="C1233" s="5" t="s">
        <v>514</v>
      </c>
      <c r="D1233" s="7">
        <v>200000</v>
      </c>
      <c r="E1233" s="122">
        <f>VLOOKUP($D1233,Zusammenführung!$S$7:$AD$118,4,0)</f>
        <v>200000</v>
      </c>
      <c r="F1233" s="123">
        <f>VLOOKUP($D1233,Zusammenführung!$S$7:$AD$118,7,0)</f>
        <v>200000</v>
      </c>
      <c r="G1233" s="123">
        <f>VLOOKUP($D1233,Zusammenführung!$S$7:$AD$118,10,0)</f>
        <v>200000</v>
      </c>
      <c r="H1233" s="285">
        <f ca="1">VLOOKUP(E1233,Zusammenführung!V$7:X$118,3,0)</f>
        <v>4</v>
      </c>
      <c r="I1233" s="162">
        <f ca="1">VLOOKUP(F1233,Zusammenführung!$Y$7:$AA$118,3,0)</f>
        <v>5</v>
      </c>
      <c r="J1233" s="286">
        <f ca="1">VLOOKUP(G1233,Zusammenführung!$AB$7:$AD$118,3,0)</f>
        <v>28</v>
      </c>
    </row>
    <row r="1234" spans="1:10" x14ac:dyDescent="0.25">
      <c r="A1234" s="6" t="s">
        <v>3352</v>
      </c>
      <c r="B1234" s="5" t="s">
        <v>481</v>
      </c>
      <c r="C1234" s="5" t="s">
        <v>514</v>
      </c>
      <c r="D1234" s="7">
        <v>200000</v>
      </c>
      <c r="E1234" s="122">
        <f>VLOOKUP($D1234,Zusammenführung!$S$7:$AD$118,4,0)</f>
        <v>200000</v>
      </c>
      <c r="F1234" s="123">
        <f>VLOOKUP($D1234,Zusammenführung!$S$7:$AD$118,7,0)</f>
        <v>200000</v>
      </c>
      <c r="G1234" s="123">
        <f>VLOOKUP($D1234,Zusammenführung!$S$7:$AD$118,10,0)</f>
        <v>200000</v>
      </c>
      <c r="H1234" s="285">
        <f ca="1">VLOOKUP(E1234,Zusammenführung!V$7:X$118,3,0)</f>
        <v>4</v>
      </c>
      <c r="I1234" s="162">
        <f ca="1">VLOOKUP(F1234,Zusammenführung!$Y$7:$AA$118,3,0)</f>
        <v>5</v>
      </c>
      <c r="J1234" s="286">
        <f ca="1">VLOOKUP(G1234,Zusammenführung!$AB$7:$AD$118,3,0)</f>
        <v>28</v>
      </c>
    </row>
    <row r="1235" spans="1:10" x14ac:dyDescent="0.25">
      <c r="A1235" s="6" t="s">
        <v>3353</v>
      </c>
      <c r="B1235" s="5" t="s">
        <v>476</v>
      </c>
      <c r="C1235" s="5" t="s">
        <v>514</v>
      </c>
      <c r="D1235" s="7">
        <v>200000</v>
      </c>
      <c r="E1235" s="122">
        <f>VLOOKUP($D1235,Zusammenführung!$S$7:$AD$118,4,0)</f>
        <v>200000</v>
      </c>
      <c r="F1235" s="123">
        <f>VLOOKUP($D1235,Zusammenführung!$S$7:$AD$118,7,0)</f>
        <v>200000</v>
      </c>
      <c r="G1235" s="123">
        <f>VLOOKUP($D1235,Zusammenführung!$S$7:$AD$118,10,0)</f>
        <v>200000</v>
      </c>
      <c r="H1235" s="285">
        <f ca="1">VLOOKUP(E1235,Zusammenführung!V$7:X$118,3,0)</f>
        <v>4</v>
      </c>
      <c r="I1235" s="162">
        <f ca="1">VLOOKUP(F1235,Zusammenführung!$Y$7:$AA$118,3,0)</f>
        <v>5</v>
      </c>
      <c r="J1235" s="286">
        <f ca="1">VLOOKUP(G1235,Zusammenführung!$AB$7:$AD$118,3,0)</f>
        <v>28</v>
      </c>
    </row>
    <row r="1236" spans="1:10" x14ac:dyDescent="0.25">
      <c r="A1236" s="6" t="s">
        <v>3354</v>
      </c>
      <c r="B1236" s="5" t="s">
        <v>478</v>
      </c>
      <c r="C1236" s="5" t="s">
        <v>514</v>
      </c>
      <c r="D1236" s="7">
        <v>200000</v>
      </c>
      <c r="E1236" s="122">
        <f>VLOOKUP($D1236,Zusammenführung!$S$7:$AD$118,4,0)</f>
        <v>200000</v>
      </c>
      <c r="F1236" s="123">
        <f>VLOOKUP($D1236,Zusammenführung!$S$7:$AD$118,7,0)</f>
        <v>200000</v>
      </c>
      <c r="G1236" s="123">
        <f>VLOOKUP($D1236,Zusammenführung!$S$7:$AD$118,10,0)</f>
        <v>200000</v>
      </c>
      <c r="H1236" s="285">
        <f ca="1">VLOOKUP(E1236,Zusammenführung!V$7:X$118,3,0)</f>
        <v>4</v>
      </c>
      <c r="I1236" s="162">
        <f ca="1">VLOOKUP(F1236,Zusammenführung!$Y$7:$AA$118,3,0)</f>
        <v>5</v>
      </c>
      <c r="J1236" s="286">
        <f ca="1">VLOOKUP(G1236,Zusammenführung!$AB$7:$AD$118,3,0)</f>
        <v>28</v>
      </c>
    </row>
    <row r="1237" spans="1:10" x14ac:dyDescent="0.25">
      <c r="A1237" s="6" t="s">
        <v>3355</v>
      </c>
      <c r="B1237" s="5" t="s">
        <v>479</v>
      </c>
      <c r="C1237" s="5" t="s">
        <v>514</v>
      </c>
      <c r="D1237" s="7">
        <v>200000</v>
      </c>
      <c r="E1237" s="122">
        <f>VLOOKUP($D1237,Zusammenführung!$S$7:$AD$118,4,0)</f>
        <v>200000</v>
      </c>
      <c r="F1237" s="123">
        <f>VLOOKUP($D1237,Zusammenführung!$S$7:$AD$118,7,0)</f>
        <v>200000</v>
      </c>
      <c r="G1237" s="123">
        <f>VLOOKUP($D1237,Zusammenführung!$S$7:$AD$118,10,0)</f>
        <v>200000</v>
      </c>
      <c r="H1237" s="285">
        <f ca="1">VLOOKUP(E1237,Zusammenführung!V$7:X$118,3,0)</f>
        <v>4</v>
      </c>
      <c r="I1237" s="162">
        <f ca="1">VLOOKUP(F1237,Zusammenführung!$Y$7:$AA$118,3,0)</f>
        <v>5</v>
      </c>
      <c r="J1237" s="286">
        <f ca="1">VLOOKUP(G1237,Zusammenführung!$AB$7:$AD$118,3,0)</f>
        <v>28</v>
      </c>
    </row>
    <row r="1238" spans="1:10" x14ac:dyDescent="0.25">
      <c r="A1238" s="6" t="s">
        <v>3356</v>
      </c>
      <c r="B1238" s="5" t="s">
        <v>480</v>
      </c>
      <c r="C1238" s="5" t="s">
        <v>514</v>
      </c>
      <c r="D1238" s="7">
        <v>200000</v>
      </c>
      <c r="E1238" s="122">
        <f>VLOOKUP($D1238,Zusammenführung!$S$7:$AD$118,4,0)</f>
        <v>200000</v>
      </c>
      <c r="F1238" s="123">
        <f>VLOOKUP($D1238,Zusammenführung!$S$7:$AD$118,7,0)</f>
        <v>200000</v>
      </c>
      <c r="G1238" s="123">
        <f>VLOOKUP($D1238,Zusammenführung!$S$7:$AD$118,10,0)</f>
        <v>200000</v>
      </c>
      <c r="H1238" s="285">
        <f ca="1">VLOOKUP(E1238,Zusammenführung!V$7:X$118,3,0)</f>
        <v>4</v>
      </c>
      <c r="I1238" s="162">
        <f ca="1">VLOOKUP(F1238,Zusammenführung!$Y$7:$AA$118,3,0)</f>
        <v>5</v>
      </c>
      <c r="J1238" s="286">
        <f ca="1">VLOOKUP(G1238,Zusammenführung!$AB$7:$AD$118,3,0)</f>
        <v>28</v>
      </c>
    </row>
    <row r="1239" spans="1:10" x14ac:dyDescent="0.25">
      <c r="A1239" s="6" t="s">
        <v>3357</v>
      </c>
      <c r="B1239" s="5" t="s">
        <v>483</v>
      </c>
      <c r="C1239" s="5" t="s">
        <v>514</v>
      </c>
      <c r="D1239" s="7">
        <v>200000</v>
      </c>
      <c r="E1239" s="122">
        <f>VLOOKUP($D1239,Zusammenführung!$S$7:$AD$118,4,0)</f>
        <v>200000</v>
      </c>
      <c r="F1239" s="123">
        <f>VLOOKUP($D1239,Zusammenführung!$S$7:$AD$118,7,0)</f>
        <v>200000</v>
      </c>
      <c r="G1239" s="123">
        <f>VLOOKUP($D1239,Zusammenführung!$S$7:$AD$118,10,0)</f>
        <v>200000</v>
      </c>
      <c r="H1239" s="285">
        <f ca="1">VLOOKUP(E1239,Zusammenführung!V$7:X$118,3,0)</f>
        <v>4</v>
      </c>
      <c r="I1239" s="162">
        <f ca="1">VLOOKUP(F1239,Zusammenführung!$Y$7:$AA$118,3,0)</f>
        <v>5</v>
      </c>
      <c r="J1239" s="286">
        <f ca="1">VLOOKUP(G1239,Zusammenführung!$AB$7:$AD$118,3,0)</f>
        <v>28</v>
      </c>
    </row>
    <row r="1240" spans="1:10" x14ac:dyDescent="0.25">
      <c r="A1240" s="6" t="s">
        <v>3358</v>
      </c>
      <c r="B1240" s="5" t="s">
        <v>486</v>
      </c>
      <c r="C1240" s="5" t="s">
        <v>514</v>
      </c>
      <c r="D1240" s="7">
        <v>175000</v>
      </c>
      <c r="E1240" s="122">
        <f>VLOOKUP($D1240,Zusammenführung!$S$7:$AD$118,4,0)</f>
        <v>200000</v>
      </c>
      <c r="F1240" s="123">
        <f>VLOOKUP($D1240,Zusammenführung!$S$7:$AD$118,7,0)</f>
        <v>150000</v>
      </c>
      <c r="G1240" s="123">
        <f>VLOOKUP($D1240,Zusammenführung!$S$7:$AD$118,10,0)</f>
        <v>172591.36212624583</v>
      </c>
      <c r="H1240" s="285">
        <f ca="1">VLOOKUP(E1240,Zusammenführung!V$7:X$118,3,0)</f>
        <v>4</v>
      </c>
      <c r="I1240" s="162">
        <f ca="1">VLOOKUP(F1240,Zusammenführung!$Y$7:$AA$118,3,0)</f>
        <v>4</v>
      </c>
      <c r="J1240" s="286">
        <f ca="1">VLOOKUP(G1240,Zusammenführung!$AB$7:$AD$118,3,0)</f>
        <v>26</v>
      </c>
    </row>
    <row r="1241" spans="1:10" x14ac:dyDescent="0.25">
      <c r="A1241" s="6" t="s">
        <v>3359</v>
      </c>
      <c r="B1241" s="5" t="s">
        <v>487</v>
      </c>
      <c r="C1241" s="5" t="s">
        <v>514</v>
      </c>
      <c r="D1241" s="7">
        <v>175000</v>
      </c>
      <c r="E1241" s="122">
        <f>VLOOKUP($D1241,Zusammenführung!$S$7:$AD$118,4,0)</f>
        <v>200000</v>
      </c>
      <c r="F1241" s="123">
        <f>VLOOKUP($D1241,Zusammenführung!$S$7:$AD$118,7,0)</f>
        <v>150000</v>
      </c>
      <c r="G1241" s="123">
        <f>VLOOKUP($D1241,Zusammenführung!$S$7:$AD$118,10,0)</f>
        <v>172591.36212624583</v>
      </c>
      <c r="H1241" s="285">
        <f ca="1">VLOOKUP(E1241,Zusammenführung!V$7:X$118,3,0)</f>
        <v>4</v>
      </c>
      <c r="I1241" s="162">
        <f ca="1">VLOOKUP(F1241,Zusammenführung!$Y$7:$AA$118,3,0)</f>
        <v>4</v>
      </c>
      <c r="J1241" s="286">
        <f ca="1">VLOOKUP(G1241,Zusammenführung!$AB$7:$AD$118,3,0)</f>
        <v>26</v>
      </c>
    </row>
    <row r="1242" spans="1:10" x14ac:dyDescent="0.25">
      <c r="A1242" s="6" t="s">
        <v>3360</v>
      </c>
      <c r="B1242" s="5" t="s">
        <v>484</v>
      </c>
      <c r="C1242" s="5" t="s">
        <v>514</v>
      </c>
      <c r="D1242" s="7">
        <v>175000</v>
      </c>
      <c r="E1242" s="122">
        <f>VLOOKUP($D1242,Zusammenführung!$S$7:$AD$118,4,0)</f>
        <v>200000</v>
      </c>
      <c r="F1242" s="123">
        <f>VLOOKUP($D1242,Zusammenführung!$S$7:$AD$118,7,0)</f>
        <v>150000</v>
      </c>
      <c r="G1242" s="123">
        <f>VLOOKUP($D1242,Zusammenführung!$S$7:$AD$118,10,0)</f>
        <v>172591.36212624583</v>
      </c>
      <c r="H1242" s="285">
        <f ca="1">VLOOKUP(E1242,Zusammenführung!V$7:X$118,3,0)</f>
        <v>4</v>
      </c>
      <c r="I1242" s="162">
        <f ca="1">VLOOKUP(F1242,Zusammenführung!$Y$7:$AA$118,3,0)</f>
        <v>4</v>
      </c>
      <c r="J1242" s="286">
        <f ca="1">VLOOKUP(G1242,Zusammenführung!$AB$7:$AD$118,3,0)</f>
        <v>26</v>
      </c>
    </row>
    <row r="1243" spans="1:10" x14ac:dyDescent="0.25">
      <c r="A1243" s="6" t="s">
        <v>3361</v>
      </c>
      <c r="B1243" s="5" t="s">
        <v>485</v>
      </c>
      <c r="C1243" s="5" t="s">
        <v>514</v>
      </c>
      <c r="D1243" s="7">
        <v>175000</v>
      </c>
      <c r="E1243" s="122">
        <f>VLOOKUP($D1243,Zusammenführung!$S$7:$AD$118,4,0)</f>
        <v>200000</v>
      </c>
      <c r="F1243" s="123">
        <f>VLOOKUP($D1243,Zusammenführung!$S$7:$AD$118,7,0)</f>
        <v>150000</v>
      </c>
      <c r="G1243" s="123">
        <f>VLOOKUP($D1243,Zusammenführung!$S$7:$AD$118,10,0)</f>
        <v>172591.36212624583</v>
      </c>
      <c r="H1243" s="285">
        <f ca="1">VLOOKUP(E1243,Zusammenführung!V$7:X$118,3,0)</f>
        <v>4</v>
      </c>
      <c r="I1243" s="162">
        <f ca="1">VLOOKUP(F1243,Zusammenführung!$Y$7:$AA$118,3,0)</f>
        <v>4</v>
      </c>
      <c r="J1243" s="286">
        <f ca="1">VLOOKUP(G1243,Zusammenführung!$AB$7:$AD$118,3,0)</f>
        <v>26</v>
      </c>
    </row>
    <row r="1244" spans="1:10" x14ac:dyDescent="0.25">
      <c r="A1244" s="6" t="s">
        <v>3362</v>
      </c>
      <c r="B1244" s="5" t="s">
        <v>491</v>
      </c>
      <c r="C1244" s="5" t="s">
        <v>514</v>
      </c>
      <c r="D1244" s="7">
        <v>150000</v>
      </c>
      <c r="E1244" s="122">
        <f>VLOOKUP($D1244,Zusammenführung!$S$7:$AD$118,4,0)</f>
        <v>100000</v>
      </c>
      <c r="F1244" s="123">
        <f>VLOOKUP($D1244,Zusammenführung!$S$7:$AD$118,7,0)</f>
        <v>150000</v>
      </c>
      <c r="G1244" s="123">
        <f>VLOOKUP($D1244,Zusammenführung!$S$7:$AD$118,10,0)</f>
        <v>147176.07973421927</v>
      </c>
      <c r="H1244" s="285">
        <f ca="1">VLOOKUP(E1244,Zusammenführung!V$7:X$118,3,0)</f>
        <v>3</v>
      </c>
      <c r="I1244" s="162">
        <f ca="1">VLOOKUP(F1244,Zusammenführung!$Y$7:$AA$118,3,0)</f>
        <v>4</v>
      </c>
      <c r="J1244" s="286">
        <f ca="1">VLOOKUP(G1244,Zusammenführung!$AB$7:$AD$118,3,0)</f>
        <v>24</v>
      </c>
    </row>
    <row r="1245" spans="1:10" x14ac:dyDescent="0.25">
      <c r="A1245" s="6" t="s">
        <v>3363</v>
      </c>
      <c r="B1245" s="5" t="s">
        <v>495</v>
      </c>
      <c r="C1245" s="5" t="s">
        <v>514</v>
      </c>
      <c r="D1245" s="7">
        <v>150000</v>
      </c>
      <c r="E1245" s="122">
        <f>VLOOKUP($D1245,Zusammenführung!$S$7:$AD$118,4,0)</f>
        <v>100000</v>
      </c>
      <c r="F1245" s="123">
        <f>VLOOKUP($D1245,Zusammenführung!$S$7:$AD$118,7,0)</f>
        <v>150000</v>
      </c>
      <c r="G1245" s="123">
        <f>VLOOKUP($D1245,Zusammenführung!$S$7:$AD$118,10,0)</f>
        <v>147176.07973421927</v>
      </c>
      <c r="H1245" s="285">
        <f ca="1">VLOOKUP(E1245,Zusammenführung!V$7:X$118,3,0)</f>
        <v>3</v>
      </c>
      <c r="I1245" s="162">
        <f ca="1">VLOOKUP(F1245,Zusammenführung!$Y$7:$AA$118,3,0)</f>
        <v>4</v>
      </c>
      <c r="J1245" s="286">
        <f ca="1">VLOOKUP(G1245,Zusammenführung!$AB$7:$AD$118,3,0)</f>
        <v>24</v>
      </c>
    </row>
    <row r="1246" spans="1:10" x14ac:dyDescent="0.25">
      <c r="A1246" s="6" t="s">
        <v>3364</v>
      </c>
      <c r="B1246" s="5" t="s">
        <v>488</v>
      </c>
      <c r="C1246" s="5" t="s">
        <v>514</v>
      </c>
      <c r="D1246" s="7">
        <v>150000</v>
      </c>
      <c r="E1246" s="122">
        <f>VLOOKUP($D1246,Zusammenführung!$S$7:$AD$118,4,0)</f>
        <v>100000</v>
      </c>
      <c r="F1246" s="123">
        <f>VLOOKUP($D1246,Zusammenführung!$S$7:$AD$118,7,0)</f>
        <v>150000</v>
      </c>
      <c r="G1246" s="123">
        <f>VLOOKUP($D1246,Zusammenführung!$S$7:$AD$118,10,0)</f>
        <v>147176.07973421927</v>
      </c>
      <c r="H1246" s="285">
        <f ca="1">VLOOKUP(E1246,Zusammenführung!V$7:X$118,3,0)</f>
        <v>3</v>
      </c>
      <c r="I1246" s="162">
        <f ca="1">VLOOKUP(F1246,Zusammenführung!$Y$7:$AA$118,3,0)</f>
        <v>4</v>
      </c>
      <c r="J1246" s="286">
        <f ca="1">VLOOKUP(G1246,Zusammenführung!$AB$7:$AD$118,3,0)</f>
        <v>24</v>
      </c>
    </row>
    <row r="1247" spans="1:10" x14ac:dyDescent="0.25">
      <c r="A1247" s="6" t="s">
        <v>3365</v>
      </c>
      <c r="B1247" s="5" t="s">
        <v>492</v>
      </c>
      <c r="C1247" s="5" t="s">
        <v>514</v>
      </c>
      <c r="D1247" s="7">
        <v>150000</v>
      </c>
      <c r="E1247" s="122">
        <f>VLOOKUP($D1247,Zusammenführung!$S$7:$AD$118,4,0)</f>
        <v>100000</v>
      </c>
      <c r="F1247" s="123">
        <f>VLOOKUP($D1247,Zusammenführung!$S$7:$AD$118,7,0)</f>
        <v>150000</v>
      </c>
      <c r="G1247" s="123">
        <f>VLOOKUP($D1247,Zusammenführung!$S$7:$AD$118,10,0)</f>
        <v>147176.07973421927</v>
      </c>
      <c r="H1247" s="285">
        <f ca="1">VLOOKUP(E1247,Zusammenführung!V$7:X$118,3,0)</f>
        <v>3</v>
      </c>
      <c r="I1247" s="162">
        <f ca="1">VLOOKUP(F1247,Zusammenführung!$Y$7:$AA$118,3,0)</f>
        <v>4</v>
      </c>
      <c r="J1247" s="286">
        <f ca="1">VLOOKUP(G1247,Zusammenführung!$AB$7:$AD$118,3,0)</f>
        <v>24</v>
      </c>
    </row>
    <row r="1248" spans="1:10" x14ac:dyDescent="0.25">
      <c r="A1248" s="6" t="s">
        <v>3366</v>
      </c>
      <c r="B1248" s="5" t="s">
        <v>496</v>
      </c>
      <c r="C1248" s="5" t="s">
        <v>514</v>
      </c>
      <c r="D1248" s="7">
        <v>150000</v>
      </c>
      <c r="E1248" s="122">
        <f>VLOOKUP($D1248,Zusammenführung!$S$7:$AD$118,4,0)</f>
        <v>100000</v>
      </c>
      <c r="F1248" s="123">
        <f>VLOOKUP($D1248,Zusammenführung!$S$7:$AD$118,7,0)</f>
        <v>150000</v>
      </c>
      <c r="G1248" s="123">
        <f>VLOOKUP($D1248,Zusammenführung!$S$7:$AD$118,10,0)</f>
        <v>147176.07973421927</v>
      </c>
      <c r="H1248" s="285">
        <f ca="1">VLOOKUP(E1248,Zusammenführung!V$7:X$118,3,0)</f>
        <v>3</v>
      </c>
      <c r="I1248" s="162">
        <f ca="1">VLOOKUP(F1248,Zusammenführung!$Y$7:$AA$118,3,0)</f>
        <v>4</v>
      </c>
      <c r="J1248" s="286">
        <f ca="1">VLOOKUP(G1248,Zusammenführung!$AB$7:$AD$118,3,0)</f>
        <v>24</v>
      </c>
    </row>
    <row r="1249" spans="1:10" x14ac:dyDescent="0.25">
      <c r="A1249" s="6" t="s">
        <v>3367</v>
      </c>
      <c r="B1249" s="5" t="s">
        <v>490</v>
      </c>
      <c r="C1249" s="5" t="s">
        <v>514</v>
      </c>
      <c r="D1249" s="7">
        <v>150000</v>
      </c>
      <c r="E1249" s="122">
        <f>VLOOKUP($D1249,Zusammenführung!$S$7:$AD$118,4,0)</f>
        <v>100000</v>
      </c>
      <c r="F1249" s="123">
        <f>VLOOKUP($D1249,Zusammenführung!$S$7:$AD$118,7,0)</f>
        <v>150000</v>
      </c>
      <c r="G1249" s="123">
        <f>VLOOKUP($D1249,Zusammenführung!$S$7:$AD$118,10,0)</f>
        <v>147176.07973421927</v>
      </c>
      <c r="H1249" s="285">
        <f ca="1">VLOOKUP(E1249,Zusammenführung!V$7:X$118,3,0)</f>
        <v>3</v>
      </c>
      <c r="I1249" s="162">
        <f ca="1">VLOOKUP(F1249,Zusammenführung!$Y$7:$AA$118,3,0)</f>
        <v>4</v>
      </c>
      <c r="J1249" s="286">
        <f ca="1">VLOOKUP(G1249,Zusammenführung!$AB$7:$AD$118,3,0)</f>
        <v>24</v>
      </c>
    </row>
    <row r="1250" spans="1:10" x14ac:dyDescent="0.25">
      <c r="A1250" s="6" t="s">
        <v>3368</v>
      </c>
      <c r="B1250" s="5" t="s">
        <v>494</v>
      </c>
      <c r="C1250" s="5" t="s">
        <v>514</v>
      </c>
      <c r="D1250" s="7">
        <v>150000</v>
      </c>
      <c r="E1250" s="122">
        <f>VLOOKUP($D1250,Zusammenführung!$S$7:$AD$118,4,0)</f>
        <v>100000</v>
      </c>
      <c r="F1250" s="123">
        <f>VLOOKUP($D1250,Zusammenführung!$S$7:$AD$118,7,0)</f>
        <v>150000</v>
      </c>
      <c r="G1250" s="123">
        <f>VLOOKUP($D1250,Zusammenführung!$S$7:$AD$118,10,0)</f>
        <v>147176.07973421927</v>
      </c>
      <c r="H1250" s="285">
        <f ca="1">VLOOKUP(E1250,Zusammenführung!V$7:X$118,3,0)</f>
        <v>3</v>
      </c>
      <c r="I1250" s="162">
        <f ca="1">VLOOKUP(F1250,Zusammenführung!$Y$7:$AA$118,3,0)</f>
        <v>4</v>
      </c>
      <c r="J1250" s="286">
        <f ca="1">VLOOKUP(G1250,Zusammenführung!$AB$7:$AD$118,3,0)</f>
        <v>24</v>
      </c>
    </row>
    <row r="1251" spans="1:10" x14ac:dyDescent="0.25">
      <c r="A1251" s="6" t="s">
        <v>3369</v>
      </c>
      <c r="B1251" s="5" t="s">
        <v>493</v>
      </c>
      <c r="C1251" s="5" t="s">
        <v>514</v>
      </c>
      <c r="D1251" s="7">
        <v>150000</v>
      </c>
      <c r="E1251" s="122">
        <f>VLOOKUP($D1251,Zusammenführung!$S$7:$AD$118,4,0)</f>
        <v>100000</v>
      </c>
      <c r="F1251" s="123">
        <f>VLOOKUP($D1251,Zusammenführung!$S$7:$AD$118,7,0)</f>
        <v>150000</v>
      </c>
      <c r="G1251" s="123">
        <f>VLOOKUP($D1251,Zusammenführung!$S$7:$AD$118,10,0)</f>
        <v>147176.07973421927</v>
      </c>
      <c r="H1251" s="285">
        <f ca="1">VLOOKUP(E1251,Zusammenführung!V$7:X$118,3,0)</f>
        <v>3</v>
      </c>
      <c r="I1251" s="162">
        <f ca="1">VLOOKUP(F1251,Zusammenführung!$Y$7:$AA$118,3,0)</f>
        <v>4</v>
      </c>
      <c r="J1251" s="286">
        <f ca="1">VLOOKUP(G1251,Zusammenführung!$AB$7:$AD$118,3,0)</f>
        <v>24</v>
      </c>
    </row>
    <row r="1252" spans="1:10" x14ac:dyDescent="0.25">
      <c r="A1252" s="6" t="s">
        <v>3370</v>
      </c>
      <c r="B1252" s="5" t="s">
        <v>489</v>
      </c>
      <c r="C1252" s="5" t="s">
        <v>514</v>
      </c>
      <c r="D1252" s="7">
        <v>150000</v>
      </c>
      <c r="E1252" s="122">
        <f>VLOOKUP($D1252,Zusammenführung!$S$7:$AD$118,4,0)</f>
        <v>100000</v>
      </c>
      <c r="F1252" s="123">
        <f>VLOOKUP($D1252,Zusammenführung!$S$7:$AD$118,7,0)</f>
        <v>150000</v>
      </c>
      <c r="G1252" s="123">
        <f>VLOOKUP($D1252,Zusammenführung!$S$7:$AD$118,10,0)</f>
        <v>147176.07973421927</v>
      </c>
      <c r="H1252" s="285">
        <f ca="1">VLOOKUP(E1252,Zusammenführung!V$7:X$118,3,0)</f>
        <v>3</v>
      </c>
      <c r="I1252" s="162">
        <f ca="1">VLOOKUP(F1252,Zusammenführung!$Y$7:$AA$118,3,0)</f>
        <v>4</v>
      </c>
      <c r="J1252" s="286">
        <f ca="1">VLOOKUP(G1252,Zusammenführung!$AB$7:$AD$118,3,0)</f>
        <v>24</v>
      </c>
    </row>
    <row r="1253" spans="1:10" x14ac:dyDescent="0.25">
      <c r="A1253" s="6" t="s">
        <v>3371</v>
      </c>
      <c r="B1253" s="5" t="s">
        <v>498</v>
      </c>
      <c r="C1253" s="5" t="s">
        <v>514</v>
      </c>
      <c r="D1253" s="7">
        <v>125000</v>
      </c>
      <c r="E1253" s="122">
        <f>VLOOKUP($D1253,Zusammenführung!$S$7:$AD$118,4,0)</f>
        <v>100000</v>
      </c>
      <c r="F1253" s="123">
        <f>VLOOKUP($D1253,Zusammenführung!$S$7:$AD$118,7,0)</f>
        <v>100000</v>
      </c>
      <c r="G1253" s="123">
        <f>VLOOKUP($D1253,Zusammenführung!$S$7:$AD$118,10,0)</f>
        <v>123754.15282392029</v>
      </c>
      <c r="H1253" s="285">
        <f ca="1">VLOOKUP(E1253,Zusammenführung!V$7:X$118,3,0)</f>
        <v>3</v>
      </c>
      <c r="I1253" s="162">
        <f ca="1">VLOOKUP(F1253,Zusammenführung!$Y$7:$AA$118,3,0)</f>
        <v>3</v>
      </c>
      <c r="J1253" s="286">
        <f ca="1">VLOOKUP(G1253,Zusammenführung!$AB$7:$AD$118,3,0)</f>
        <v>22</v>
      </c>
    </row>
    <row r="1254" spans="1:10" x14ac:dyDescent="0.25">
      <c r="A1254" s="6" t="s">
        <v>3372</v>
      </c>
      <c r="B1254" s="5" t="s">
        <v>497</v>
      </c>
      <c r="C1254" s="5" t="s">
        <v>514</v>
      </c>
      <c r="D1254" s="7">
        <v>125000</v>
      </c>
      <c r="E1254" s="122">
        <f>VLOOKUP($D1254,Zusammenführung!$S$7:$AD$118,4,0)</f>
        <v>100000</v>
      </c>
      <c r="F1254" s="123">
        <f>VLOOKUP($D1254,Zusammenführung!$S$7:$AD$118,7,0)</f>
        <v>100000</v>
      </c>
      <c r="G1254" s="123">
        <f>VLOOKUP($D1254,Zusammenführung!$S$7:$AD$118,10,0)</f>
        <v>123754.15282392029</v>
      </c>
      <c r="H1254" s="285">
        <f ca="1">VLOOKUP(E1254,Zusammenführung!V$7:X$118,3,0)</f>
        <v>3</v>
      </c>
      <c r="I1254" s="162">
        <f ca="1">VLOOKUP(F1254,Zusammenführung!$Y$7:$AA$118,3,0)</f>
        <v>3</v>
      </c>
      <c r="J1254" s="286">
        <f ca="1">VLOOKUP(G1254,Zusammenführung!$AB$7:$AD$118,3,0)</f>
        <v>22</v>
      </c>
    </row>
    <row r="1255" spans="1:10" x14ac:dyDescent="0.25">
      <c r="A1255" s="6" t="s">
        <v>3373</v>
      </c>
      <c r="B1255" s="5" t="s">
        <v>503</v>
      </c>
      <c r="C1255" s="5" t="s">
        <v>514</v>
      </c>
      <c r="D1255" s="7">
        <v>100000</v>
      </c>
      <c r="E1255" s="122">
        <f>VLOOKUP($D1255,Zusammenführung!$S$7:$AD$118,4,0)</f>
        <v>100000</v>
      </c>
      <c r="F1255" s="123">
        <f>VLOOKUP($D1255,Zusammenführung!$S$7:$AD$118,7,0)</f>
        <v>100000</v>
      </c>
      <c r="G1255" s="123">
        <f>VLOOKUP($D1255,Zusammenführung!$S$7:$AD$118,10,0)</f>
        <v>102325.58139534885</v>
      </c>
      <c r="H1255" s="285">
        <f ca="1">VLOOKUP(E1255,Zusammenführung!V$7:X$118,3,0)</f>
        <v>3</v>
      </c>
      <c r="I1255" s="162">
        <f ca="1">VLOOKUP(F1255,Zusammenführung!$Y$7:$AA$118,3,0)</f>
        <v>3</v>
      </c>
      <c r="J1255" s="286">
        <f ca="1">VLOOKUP(G1255,Zusammenführung!$AB$7:$AD$118,3,0)</f>
        <v>20</v>
      </c>
    </row>
    <row r="1256" spans="1:10" x14ac:dyDescent="0.25">
      <c r="A1256" s="6" t="s">
        <v>3374</v>
      </c>
      <c r="B1256" s="5" t="s">
        <v>502</v>
      </c>
      <c r="C1256" s="5" t="s">
        <v>514</v>
      </c>
      <c r="D1256" s="7">
        <v>100000</v>
      </c>
      <c r="E1256" s="122">
        <f>VLOOKUP($D1256,Zusammenführung!$S$7:$AD$118,4,0)</f>
        <v>100000</v>
      </c>
      <c r="F1256" s="123">
        <f>VLOOKUP($D1256,Zusammenführung!$S$7:$AD$118,7,0)</f>
        <v>100000</v>
      </c>
      <c r="G1256" s="123">
        <f>VLOOKUP($D1256,Zusammenführung!$S$7:$AD$118,10,0)</f>
        <v>102325.58139534885</v>
      </c>
      <c r="H1256" s="285">
        <f ca="1">VLOOKUP(E1256,Zusammenführung!V$7:X$118,3,0)</f>
        <v>3</v>
      </c>
      <c r="I1256" s="162">
        <f ca="1">VLOOKUP(F1256,Zusammenführung!$Y$7:$AA$118,3,0)</f>
        <v>3</v>
      </c>
      <c r="J1256" s="286">
        <f ca="1">VLOOKUP(G1256,Zusammenführung!$AB$7:$AD$118,3,0)</f>
        <v>20</v>
      </c>
    </row>
    <row r="1257" spans="1:10" x14ac:dyDescent="0.25">
      <c r="A1257" s="6" t="s">
        <v>3375</v>
      </c>
      <c r="B1257" s="5" t="s">
        <v>501</v>
      </c>
      <c r="C1257" s="5" t="s">
        <v>514</v>
      </c>
      <c r="D1257" s="7">
        <v>100000</v>
      </c>
      <c r="E1257" s="122">
        <f>VLOOKUP($D1257,Zusammenführung!$S$7:$AD$118,4,0)</f>
        <v>100000</v>
      </c>
      <c r="F1257" s="123">
        <f>VLOOKUP($D1257,Zusammenführung!$S$7:$AD$118,7,0)</f>
        <v>100000</v>
      </c>
      <c r="G1257" s="123">
        <f>VLOOKUP($D1257,Zusammenführung!$S$7:$AD$118,10,0)</f>
        <v>102325.58139534885</v>
      </c>
      <c r="H1257" s="285">
        <f ca="1">VLOOKUP(E1257,Zusammenführung!V$7:X$118,3,0)</f>
        <v>3</v>
      </c>
      <c r="I1257" s="162">
        <f ca="1">VLOOKUP(F1257,Zusammenführung!$Y$7:$AA$118,3,0)</f>
        <v>3</v>
      </c>
      <c r="J1257" s="286">
        <f ca="1">VLOOKUP(G1257,Zusammenführung!$AB$7:$AD$118,3,0)</f>
        <v>20</v>
      </c>
    </row>
    <row r="1258" spans="1:10" x14ac:dyDescent="0.25">
      <c r="A1258" s="6" t="s">
        <v>3376</v>
      </c>
      <c r="B1258" s="5" t="s">
        <v>500</v>
      </c>
      <c r="C1258" s="5" t="s">
        <v>514</v>
      </c>
      <c r="D1258" s="7">
        <v>100000</v>
      </c>
      <c r="E1258" s="122">
        <f>VLOOKUP($D1258,Zusammenführung!$S$7:$AD$118,4,0)</f>
        <v>100000</v>
      </c>
      <c r="F1258" s="123">
        <f>VLOOKUP($D1258,Zusammenführung!$S$7:$AD$118,7,0)</f>
        <v>100000</v>
      </c>
      <c r="G1258" s="123">
        <f>VLOOKUP($D1258,Zusammenführung!$S$7:$AD$118,10,0)</f>
        <v>102325.58139534885</v>
      </c>
      <c r="H1258" s="285">
        <f ca="1">VLOOKUP(E1258,Zusammenführung!V$7:X$118,3,0)</f>
        <v>3</v>
      </c>
      <c r="I1258" s="162">
        <f ca="1">VLOOKUP(F1258,Zusammenführung!$Y$7:$AA$118,3,0)</f>
        <v>3</v>
      </c>
      <c r="J1258" s="286">
        <f ca="1">VLOOKUP(G1258,Zusammenführung!$AB$7:$AD$118,3,0)</f>
        <v>20</v>
      </c>
    </row>
    <row r="1259" spans="1:10" x14ac:dyDescent="0.25">
      <c r="A1259" s="6" t="s">
        <v>3377</v>
      </c>
      <c r="B1259" s="5" t="s">
        <v>499</v>
      </c>
      <c r="C1259" s="5" t="s">
        <v>514</v>
      </c>
      <c r="D1259" s="7">
        <v>100000</v>
      </c>
      <c r="E1259" s="122">
        <f>VLOOKUP($D1259,Zusammenführung!$S$7:$AD$118,4,0)</f>
        <v>100000</v>
      </c>
      <c r="F1259" s="123">
        <f>VLOOKUP($D1259,Zusammenführung!$S$7:$AD$118,7,0)</f>
        <v>100000</v>
      </c>
      <c r="G1259" s="123">
        <f>VLOOKUP($D1259,Zusammenführung!$S$7:$AD$118,10,0)</f>
        <v>102325.58139534885</v>
      </c>
      <c r="H1259" s="285">
        <f ca="1">VLOOKUP(E1259,Zusammenführung!V$7:X$118,3,0)</f>
        <v>3</v>
      </c>
      <c r="I1259" s="162">
        <f ca="1">VLOOKUP(F1259,Zusammenführung!$Y$7:$AA$118,3,0)</f>
        <v>3</v>
      </c>
      <c r="J1259" s="286">
        <f ca="1">VLOOKUP(G1259,Zusammenführung!$AB$7:$AD$118,3,0)</f>
        <v>20</v>
      </c>
    </row>
    <row r="1260" spans="1:10" x14ac:dyDescent="0.25">
      <c r="A1260" s="6" t="s">
        <v>3378</v>
      </c>
      <c r="B1260" s="5" t="s">
        <v>504</v>
      </c>
      <c r="C1260" s="5" t="s">
        <v>514</v>
      </c>
      <c r="D1260" s="7">
        <v>100000</v>
      </c>
      <c r="E1260" s="122">
        <f>VLOOKUP($D1260,Zusammenführung!$S$7:$AD$118,4,0)</f>
        <v>100000</v>
      </c>
      <c r="F1260" s="123">
        <f>VLOOKUP($D1260,Zusammenführung!$S$7:$AD$118,7,0)</f>
        <v>100000</v>
      </c>
      <c r="G1260" s="123">
        <f>VLOOKUP($D1260,Zusammenführung!$S$7:$AD$118,10,0)</f>
        <v>102325.58139534885</v>
      </c>
      <c r="H1260" s="285">
        <f ca="1">VLOOKUP(E1260,Zusammenführung!V$7:X$118,3,0)</f>
        <v>3</v>
      </c>
      <c r="I1260" s="162">
        <f ca="1">VLOOKUP(F1260,Zusammenführung!$Y$7:$AA$118,3,0)</f>
        <v>3</v>
      </c>
      <c r="J1260" s="286">
        <f ca="1">VLOOKUP(G1260,Zusammenführung!$AB$7:$AD$118,3,0)</f>
        <v>20</v>
      </c>
    </row>
    <row r="1261" spans="1:10" x14ac:dyDescent="0.25">
      <c r="A1261" s="6" t="s">
        <v>3379</v>
      </c>
      <c r="B1261" s="5" t="s">
        <v>505</v>
      </c>
      <c r="C1261" s="5" t="s">
        <v>514</v>
      </c>
      <c r="D1261" s="7">
        <v>75000</v>
      </c>
      <c r="E1261" s="122">
        <f>VLOOKUP($D1261,Zusammenführung!$S$7:$AD$118,4,0)</f>
        <v>50000</v>
      </c>
      <c r="F1261" s="123">
        <f>VLOOKUP($D1261,Zusammenführung!$S$7:$AD$118,7,0)</f>
        <v>50000</v>
      </c>
      <c r="G1261" s="123">
        <f>VLOOKUP($D1261,Zusammenführung!$S$7:$AD$118,10,0)</f>
        <v>73920.265780730901</v>
      </c>
      <c r="H1261" s="285">
        <f ca="1">VLOOKUP(E1261,Zusammenführung!V$7:X$118,3,0)</f>
        <v>2</v>
      </c>
      <c r="I1261" s="162">
        <f ca="1">VLOOKUP(F1261,Zusammenführung!$Y$7:$AA$118,3,0)</f>
        <v>2</v>
      </c>
      <c r="J1261" s="286">
        <f ca="1">VLOOKUP(G1261,Zusammenführung!$AB$7:$AD$118,3,0)</f>
        <v>17</v>
      </c>
    </row>
    <row r="1262" spans="1:10" x14ac:dyDescent="0.25">
      <c r="A1262" s="6" t="s">
        <v>3380</v>
      </c>
      <c r="B1262" s="5" t="s">
        <v>508</v>
      </c>
      <c r="C1262" s="5" t="s">
        <v>514</v>
      </c>
      <c r="D1262" s="7">
        <v>75000</v>
      </c>
      <c r="E1262" s="122">
        <f>VLOOKUP($D1262,Zusammenführung!$S$7:$AD$118,4,0)</f>
        <v>50000</v>
      </c>
      <c r="F1262" s="123">
        <f>VLOOKUP($D1262,Zusammenführung!$S$7:$AD$118,7,0)</f>
        <v>50000</v>
      </c>
      <c r="G1262" s="123">
        <f>VLOOKUP($D1262,Zusammenführung!$S$7:$AD$118,10,0)</f>
        <v>73920.265780730901</v>
      </c>
      <c r="H1262" s="285">
        <f ca="1">VLOOKUP(E1262,Zusammenführung!V$7:X$118,3,0)</f>
        <v>2</v>
      </c>
      <c r="I1262" s="162">
        <f ca="1">VLOOKUP(F1262,Zusammenführung!$Y$7:$AA$118,3,0)</f>
        <v>2</v>
      </c>
      <c r="J1262" s="286">
        <f ca="1">VLOOKUP(G1262,Zusammenführung!$AB$7:$AD$118,3,0)</f>
        <v>17</v>
      </c>
    </row>
    <row r="1263" spans="1:10" x14ac:dyDescent="0.25">
      <c r="A1263" s="6" t="s">
        <v>3381</v>
      </c>
      <c r="B1263" s="5" t="s">
        <v>507</v>
      </c>
      <c r="C1263" s="5" t="s">
        <v>514</v>
      </c>
      <c r="D1263" s="7">
        <v>75000</v>
      </c>
      <c r="E1263" s="122">
        <f>VLOOKUP($D1263,Zusammenführung!$S$7:$AD$118,4,0)</f>
        <v>50000</v>
      </c>
      <c r="F1263" s="123">
        <f>VLOOKUP($D1263,Zusammenführung!$S$7:$AD$118,7,0)</f>
        <v>50000</v>
      </c>
      <c r="G1263" s="123">
        <f>VLOOKUP($D1263,Zusammenführung!$S$7:$AD$118,10,0)</f>
        <v>73920.265780730901</v>
      </c>
      <c r="H1263" s="285">
        <f ca="1">VLOOKUP(E1263,Zusammenführung!V$7:X$118,3,0)</f>
        <v>2</v>
      </c>
      <c r="I1263" s="162">
        <f ca="1">VLOOKUP(F1263,Zusammenführung!$Y$7:$AA$118,3,0)</f>
        <v>2</v>
      </c>
      <c r="J1263" s="286">
        <f ca="1">VLOOKUP(G1263,Zusammenführung!$AB$7:$AD$118,3,0)</f>
        <v>17</v>
      </c>
    </row>
    <row r="1264" spans="1:10" x14ac:dyDescent="0.25">
      <c r="A1264" s="6" t="s">
        <v>3382</v>
      </c>
      <c r="B1264" s="5" t="s">
        <v>506</v>
      </c>
      <c r="C1264" s="5" t="s">
        <v>514</v>
      </c>
      <c r="D1264" s="7">
        <v>75000</v>
      </c>
      <c r="E1264" s="122">
        <f>VLOOKUP($D1264,Zusammenführung!$S$7:$AD$118,4,0)</f>
        <v>50000</v>
      </c>
      <c r="F1264" s="123">
        <f>VLOOKUP($D1264,Zusammenführung!$S$7:$AD$118,7,0)</f>
        <v>50000</v>
      </c>
      <c r="G1264" s="123">
        <f>VLOOKUP($D1264,Zusammenführung!$S$7:$AD$118,10,0)</f>
        <v>73920.265780730901</v>
      </c>
      <c r="H1264" s="285">
        <f ca="1">VLOOKUP(E1264,Zusammenführung!V$7:X$118,3,0)</f>
        <v>2</v>
      </c>
      <c r="I1264" s="162">
        <f ca="1">VLOOKUP(F1264,Zusammenführung!$Y$7:$AA$118,3,0)</f>
        <v>2</v>
      </c>
      <c r="J1264" s="286">
        <f ca="1">VLOOKUP(G1264,Zusammenführung!$AB$7:$AD$118,3,0)</f>
        <v>17</v>
      </c>
    </row>
    <row r="1265" spans="1:10" x14ac:dyDescent="0.25">
      <c r="A1265" s="6" t="s">
        <v>3383</v>
      </c>
      <c r="B1265" s="5" t="s">
        <v>509</v>
      </c>
      <c r="C1265" s="5" t="s">
        <v>514</v>
      </c>
      <c r="D1265" s="7">
        <v>75000</v>
      </c>
      <c r="E1265" s="122">
        <f>VLOOKUP($D1265,Zusammenführung!$S$7:$AD$118,4,0)</f>
        <v>50000</v>
      </c>
      <c r="F1265" s="123">
        <f>VLOOKUP($D1265,Zusammenführung!$S$7:$AD$118,7,0)</f>
        <v>50000</v>
      </c>
      <c r="G1265" s="123">
        <f>VLOOKUP($D1265,Zusammenführung!$S$7:$AD$118,10,0)</f>
        <v>73920.265780730901</v>
      </c>
      <c r="H1265" s="285">
        <f ca="1">VLOOKUP(E1265,Zusammenführung!V$7:X$118,3,0)</f>
        <v>2</v>
      </c>
      <c r="I1265" s="162">
        <f ca="1">VLOOKUP(F1265,Zusammenführung!$Y$7:$AA$118,3,0)</f>
        <v>2</v>
      </c>
      <c r="J1265" s="286">
        <f ca="1">VLOOKUP(G1265,Zusammenführung!$AB$7:$AD$118,3,0)</f>
        <v>17</v>
      </c>
    </row>
    <row r="1266" spans="1:10" x14ac:dyDescent="0.25">
      <c r="A1266" s="6" t="s">
        <v>3384</v>
      </c>
      <c r="B1266" s="5" t="s">
        <v>510</v>
      </c>
      <c r="C1266" s="5" t="s">
        <v>514</v>
      </c>
      <c r="D1266" s="7">
        <v>75000</v>
      </c>
      <c r="E1266" s="122">
        <f>VLOOKUP($D1266,Zusammenführung!$S$7:$AD$118,4,0)</f>
        <v>50000</v>
      </c>
      <c r="F1266" s="123">
        <f>VLOOKUP($D1266,Zusammenführung!$S$7:$AD$118,7,0)</f>
        <v>50000</v>
      </c>
      <c r="G1266" s="123">
        <f>VLOOKUP($D1266,Zusammenführung!$S$7:$AD$118,10,0)</f>
        <v>73920.265780730901</v>
      </c>
      <c r="H1266" s="285">
        <f ca="1">VLOOKUP(E1266,Zusammenführung!V$7:X$118,3,0)</f>
        <v>2</v>
      </c>
      <c r="I1266" s="162">
        <f ca="1">VLOOKUP(F1266,Zusammenführung!$Y$7:$AA$118,3,0)</f>
        <v>2</v>
      </c>
      <c r="J1266" s="286">
        <f ca="1">VLOOKUP(G1266,Zusammenführung!$AB$7:$AD$118,3,0)</f>
        <v>17</v>
      </c>
    </row>
    <row r="1267" spans="1:10" x14ac:dyDescent="0.25">
      <c r="A1267" s="6" t="s">
        <v>3385</v>
      </c>
      <c r="B1267" s="5" t="s">
        <v>511</v>
      </c>
      <c r="C1267" s="5" t="s">
        <v>514</v>
      </c>
      <c r="D1267" s="7">
        <v>50000</v>
      </c>
      <c r="E1267" s="122">
        <f>VLOOKUP($D1267,Zusammenführung!$S$7:$AD$118,4,0)</f>
        <v>50000</v>
      </c>
      <c r="F1267" s="123">
        <f>VLOOKUP($D1267,Zusammenführung!$S$7:$AD$118,7,0)</f>
        <v>50000</v>
      </c>
      <c r="G1267" s="123">
        <f>VLOOKUP($D1267,Zusammenführung!$S$7:$AD$118,10,0)</f>
        <v>50000</v>
      </c>
      <c r="H1267" s="285">
        <f ca="1">VLOOKUP(E1267,Zusammenführung!V$7:X$118,3,0)</f>
        <v>2</v>
      </c>
      <c r="I1267" s="162">
        <f ca="1">VLOOKUP(F1267,Zusammenführung!$Y$7:$AA$118,3,0)</f>
        <v>2</v>
      </c>
      <c r="J1267" s="286">
        <f ca="1">VLOOKUP(G1267,Zusammenführung!$AB$7:$AD$118,3,0)</f>
        <v>14</v>
      </c>
    </row>
    <row r="1268" spans="1:10" x14ac:dyDescent="0.25">
      <c r="A1268" s="6" t="s">
        <v>3386</v>
      </c>
      <c r="B1268" s="5" t="s">
        <v>512</v>
      </c>
      <c r="C1268" s="5" t="s">
        <v>514</v>
      </c>
      <c r="D1268" s="7">
        <v>50000</v>
      </c>
      <c r="E1268" s="122">
        <f>VLOOKUP($D1268,Zusammenführung!$S$7:$AD$118,4,0)</f>
        <v>50000</v>
      </c>
      <c r="F1268" s="123">
        <f>VLOOKUP($D1268,Zusammenführung!$S$7:$AD$118,7,0)</f>
        <v>50000</v>
      </c>
      <c r="G1268" s="123">
        <f>VLOOKUP($D1268,Zusammenführung!$S$7:$AD$118,10,0)</f>
        <v>50000</v>
      </c>
      <c r="H1268" s="285">
        <f ca="1">VLOOKUP(E1268,Zusammenführung!V$7:X$118,3,0)</f>
        <v>2</v>
      </c>
      <c r="I1268" s="162">
        <f ca="1">VLOOKUP(F1268,Zusammenführung!$Y$7:$AA$118,3,0)</f>
        <v>2</v>
      </c>
      <c r="J1268" s="286">
        <f ca="1">VLOOKUP(G1268,Zusammenführung!$AB$7:$AD$118,3,0)</f>
        <v>14</v>
      </c>
    </row>
    <row r="1269" spans="1:10" x14ac:dyDescent="0.25">
      <c r="A1269" s="6" t="s">
        <v>3387</v>
      </c>
      <c r="B1269" s="5" t="s">
        <v>513</v>
      </c>
      <c r="C1269" s="5" t="s">
        <v>514</v>
      </c>
      <c r="D1269" s="7">
        <v>25000</v>
      </c>
      <c r="E1269" s="122">
        <f>VLOOKUP($D1269,Zusammenführung!$S$7:$AD$118,4,0)</f>
        <v>25000</v>
      </c>
      <c r="F1269" s="123">
        <f>VLOOKUP($D1269,Zusammenführung!$S$7:$AD$118,7,0)</f>
        <v>25000</v>
      </c>
      <c r="G1269" s="123">
        <f>VLOOKUP($D1269,Zusammenführung!$S$7:$AD$118,10,0)</f>
        <v>25000</v>
      </c>
      <c r="H1269" s="285">
        <f ca="1">VLOOKUP(E1269,Zusammenführung!V$7:X$118,3,0)</f>
        <v>1</v>
      </c>
      <c r="I1269" s="162">
        <f ca="1">VLOOKUP(F1269,Zusammenführung!$Y$7:$AA$118,3,0)</f>
        <v>1</v>
      </c>
      <c r="J1269" s="286">
        <f ca="1">VLOOKUP(G1269,Zusammenführung!$AB$7:$AD$118,3,0)</f>
        <v>7</v>
      </c>
    </row>
    <row r="1270" spans="1:10" x14ac:dyDescent="0.25">
      <c r="A1270" s="6" t="s">
        <v>3388</v>
      </c>
      <c r="B1270" s="5" t="s">
        <v>515</v>
      </c>
      <c r="C1270" s="5" t="s">
        <v>578</v>
      </c>
      <c r="D1270" s="7">
        <v>650000</v>
      </c>
      <c r="E1270" s="122">
        <f>VLOOKUP($D1270,Zusammenführung!$S$7:$AD$118,4,0)</f>
        <v>500000</v>
      </c>
      <c r="F1270" s="123">
        <f>VLOOKUP($D1270,Zusammenführung!$S$7:$AD$118,7,0)</f>
        <v>600000</v>
      </c>
      <c r="G1270" s="123">
        <f>VLOOKUP($D1270,Zusammenführung!$S$7:$AD$118,10,0)</f>
        <v>651509.05432595592</v>
      </c>
      <c r="H1270" s="285">
        <f ca="1">VLOOKUP(E1270,Zusammenführung!V$7:X$118,3,0)</f>
        <v>5</v>
      </c>
      <c r="I1270" s="162">
        <f ca="1">VLOOKUP(F1270,Zusammenführung!$Y$7:$AA$118,3,0)</f>
        <v>8</v>
      </c>
      <c r="J1270" s="286">
        <f ca="1">VLOOKUP(G1270,Zusammenführung!$AB$7:$AD$118,3,0)</f>
        <v>39</v>
      </c>
    </row>
    <row r="1271" spans="1:10" x14ac:dyDescent="0.25">
      <c r="A1271" s="6" t="s">
        <v>3389</v>
      </c>
      <c r="B1271" s="5" t="s">
        <v>517</v>
      </c>
      <c r="C1271" s="5" t="s">
        <v>578</v>
      </c>
      <c r="D1271" s="7">
        <v>400000</v>
      </c>
      <c r="E1271" s="122">
        <f>VLOOKUP($D1271,Zusammenführung!$S$7:$AD$118,4,0)</f>
        <v>500000</v>
      </c>
      <c r="F1271" s="123">
        <f>VLOOKUP($D1271,Zusammenführung!$S$7:$AD$118,7,0)</f>
        <v>400000</v>
      </c>
      <c r="G1271" s="123">
        <f>VLOOKUP($D1271,Zusammenführung!$S$7:$AD$118,10,0)</f>
        <v>387122.73641851114</v>
      </c>
      <c r="H1271" s="285">
        <f ca="1">VLOOKUP(E1271,Zusammenführung!V$7:X$118,3,0)</f>
        <v>5</v>
      </c>
      <c r="I1271" s="162">
        <f ca="1">VLOOKUP(F1271,Zusammenführung!$Y$7:$AA$118,3,0)</f>
        <v>7</v>
      </c>
      <c r="J1271" s="286">
        <f ca="1">VLOOKUP(G1271,Zusammenführung!$AB$7:$AD$118,3,0)</f>
        <v>33</v>
      </c>
    </row>
    <row r="1272" spans="1:10" x14ac:dyDescent="0.25">
      <c r="A1272" s="6" t="s">
        <v>3390</v>
      </c>
      <c r="B1272" s="5" t="s">
        <v>516</v>
      </c>
      <c r="C1272" s="5" t="s">
        <v>578</v>
      </c>
      <c r="D1272" s="7">
        <v>400000</v>
      </c>
      <c r="E1272" s="122">
        <f>VLOOKUP($D1272,Zusammenführung!$S$7:$AD$118,4,0)</f>
        <v>500000</v>
      </c>
      <c r="F1272" s="123">
        <f>VLOOKUP($D1272,Zusammenführung!$S$7:$AD$118,7,0)</f>
        <v>400000</v>
      </c>
      <c r="G1272" s="123">
        <f>VLOOKUP($D1272,Zusammenführung!$S$7:$AD$118,10,0)</f>
        <v>387122.73641851114</v>
      </c>
      <c r="H1272" s="285">
        <f ca="1">VLOOKUP(E1272,Zusammenführung!V$7:X$118,3,0)</f>
        <v>5</v>
      </c>
      <c r="I1272" s="162">
        <f ca="1">VLOOKUP(F1272,Zusammenführung!$Y$7:$AA$118,3,0)</f>
        <v>7</v>
      </c>
      <c r="J1272" s="286">
        <f ca="1">VLOOKUP(G1272,Zusammenführung!$AB$7:$AD$118,3,0)</f>
        <v>33</v>
      </c>
    </row>
    <row r="1273" spans="1:10" x14ac:dyDescent="0.25">
      <c r="A1273" s="6" t="s">
        <v>3391</v>
      </c>
      <c r="B1273" s="5" t="s">
        <v>518</v>
      </c>
      <c r="C1273" s="5" t="s">
        <v>578</v>
      </c>
      <c r="D1273" s="7">
        <v>350000</v>
      </c>
      <c r="E1273" s="122">
        <f>VLOOKUP($D1273,Zusammenführung!$S$7:$AD$118,4,0)</f>
        <v>200000</v>
      </c>
      <c r="F1273" s="123">
        <f>VLOOKUP($D1273,Zusammenführung!$S$7:$AD$118,7,0)</f>
        <v>300000</v>
      </c>
      <c r="G1273" s="123">
        <f>VLOOKUP($D1273,Zusammenführung!$S$7:$AD$118,10,0)</f>
        <v>347283.70221327973</v>
      </c>
      <c r="H1273" s="285">
        <f ca="1">VLOOKUP(E1273,Zusammenführung!V$7:X$118,3,0)</f>
        <v>4</v>
      </c>
      <c r="I1273" s="162">
        <f ca="1">VLOOKUP(F1273,Zusammenführung!$Y$7:$AA$118,3,0)</f>
        <v>6</v>
      </c>
      <c r="J1273" s="286">
        <f ca="1">VLOOKUP(G1273,Zusammenführung!$AB$7:$AD$118,3,0)</f>
        <v>32</v>
      </c>
    </row>
    <row r="1274" spans="1:10" x14ac:dyDescent="0.25">
      <c r="A1274" s="6" t="s">
        <v>3392</v>
      </c>
      <c r="B1274" s="5" t="s">
        <v>519</v>
      </c>
      <c r="C1274" s="5" t="s">
        <v>578</v>
      </c>
      <c r="D1274" s="7">
        <v>300000</v>
      </c>
      <c r="E1274" s="122">
        <f>VLOOKUP($D1274,Zusammenführung!$S$7:$AD$118,4,0)</f>
        <v>200000</v>
      </c>
      <c r="F1274" s="123">
        <f>VLOOKUP($D1274,Zusammenführung!$S$7:$AD$118,7,0)</f>
        <v>300000</v>
      </c>
      <c r="G1274" s="123">
        <f>VLOOKUP($D1274,Zusammenführung!$S$7:$AD$118,10,0)</f>
        <v>308651.9114688129</v>
      </c>
      <c r="H1274" s="285">
        <f ca="1">VLOOKUP(E1274,Zusammenführung!V$7:X$118,3,0)</f>
        <v>4</v>
      </c>
      <c r="I1274" s="162">
        <f ca="1">VLOOKUP(F1274,Zusammenführung!$Y$7:$AA$118,3,0)</f>
        <v>6</v>
      </c>
      <c r="J1274" s="286">
        <f ca="1">VLOOKUP(G1274,Zusammenführung!$AB$7:$AD$118,3,0)</f>
        <v>31</v>
      </c>
    </row>
    <row r="1275" spans="1:10" x14ac:dyDescent="0.25">
      <c r="A1275" s="6" t="s">
        <v>3393</v>
      </c>
      <c r="B1275" s="5" t="s">
        <v>524</v>
      </c>
      <c r="C1275" s="5" t="s">
        <v>578</v>
      </c>
      <c r="D1275" s="7">
        <v>300000</v>
      </c>
      <c r="E1275" s="122">
        <f>VLOOKUP($D1275,Zusammenführung!$S$7:$AD$118,4,0)</f>
        <v>200000</v>
      </c>
      <c r="F1275" s="123">
        <f>VLOOKUP($D1275,Zusammenführung!$S$7:$AD$118,7,0)</f>
        <v>300000</v>
      </c>
      <c r="G1275" s="123">
        <f>VLOOKUP($D1275,Zusammenführung!$S$7:$AD$118,10,0)</f>
        <v>308651.9114688129</v>
      </c>
      <c r="H1275" s="285">
        <f ca="1">VLOOKUP(E1275,Zusammenführung!V$7:X$118,3,0)</f>
        <v>4</v>
      </c>
      <c r="I1275" s="162">
        <f ca="1">VLOOKUP(F1275,Zusammenführung!$Y$7:$AA$118,3,0)</f>
        <v>6</v>
      </c>
      <c r="J1275" s="286">
        <f ca="1">VLOOKUP(G1275,Zusammenführung!$AB$7:$AD$118,3,0)</f>
        <v>31</v>
      </c>
    </row>
    <row r="1276" spans="1:10" x14ac:dyDescent="0.25">
      <c r="A1276" s="6" t="s">
        <v>3394</v>
      </c>
      <c r="B1276" s="5" t="s">
        <v>521</v>
      </c>
      <c r="C1276" s="5" t="s">
        <v>578</v>
      </c>
      <c r="D1276" s="7">
        <v>300000</v>
      </c>
      <c r="E1276" s="122">
        <f>VLOOKUP($D1276,Zusammenführung!$S$7:$AD$118,4,0)</f>
        <v>200000</v>
      </c>
      <c r="F1276" s="123">
        <f>VLOOKUP($D1276,Zusammenführung!$S$7:$AD$118,7,0)</f>
        <v>300000</v>
      </c>
      <c r="G1276" s="123">
        <f>VLOOKUP($D1276,Zusammenführung!$S$7:$AD$118,10,0)</f>
        <v>308651.9114688129</v>
      </c>
      <c r="H1276" s="285">
        <f ca="1">VLOOKUP(E1276,Zusammenführung!V$7:X$118,3,0)</f>
        <v>4</v>
      </c>
      <c r="I1276" s="162">
        <f ca="1">VLOOKUP(F1276,Zusammenführung!$Y$7:$AA$118,3,0)</f>
        <v>6</v>
      </c>
      <c r="J1276" s="286">
        <f ca="1">VLOOKUP(G1276,Zusammenführung!$AB$7:$AD$118,3,0)</f>
        <v>31</v>
      </c>
    </row>
    <row r="1277" spans="1:10" x14ac:dyDescent="0.25">
      <c r="A1277" s="6" t="s">
        <v>3395</v>
      </c>
      <c r="B1277" s="5" t="s">
        <v>523</v>
      </c>
      <c r="C1277" s="5" t="s">
        <v>578</v>
      </c>
      <c r="D1277" s="7">
        <v>300000</v>
      </c>
      <c r="E1277" s="122">
        <f>VLOOKUP($D1277,Zusammenführung!$S$7:$AD$118,4,0)</f>
        <v>200000</v>
      </c>
      <c r="F1277" s="123">
        <f>VLOOKUP($D1277,Zusammenführung!$S$7:$AD$118,7,0)</f>
        <v>300000</v>
      </c>
      <c r="G1277" s="123">
        <f>VLOOKUP($D1277,Zusammenführung!$S$7:$AD$118,10,0)</f>
        <v>308651.9114688129</v>
      </c>
      <c r="H1277" s="285">
        <f ca="1">VLOOKUP(E1277,Zusammenführung!V$7:X$118,3,0)</f>
        <v>4</v>
      </c>
      <c r="I1277" s="162">
        <f ca="1">VLOOKUP(F1277,Zusammenführung!$Y$7:$AA$118,3,0)</f>
        <v>6</v>
      </c>
      <c r="J1277" s="286">
        <f ca="1">VLOOKUP(G1277,Zusammenführung!$AB$7:$AD$118,3,0)</f>
        <v>31</v>
      </c>
    </row>
    <row r="1278" spans="1:10" x14ac:dyDescent="0.25">
      <c r="A1278" s="6" t="s">
        <v>3396</v>
      </c>
      <c r="B1278" s="5" t="s">
        <v>522</v>
      </c>
      <c r="C1278" s="5" t="s">
        <v>578</v>
      </c>
      <c r="D1278" s="7">
        <v>300000</v>
      </c>
      <c r="E1278" s="122">
        <f>VLOOKUP($D1278,Zusammenführung!$S$7:$AD$118,4,0)</f>
        <v>200000</v>
      </c>
      <c r="F1278" s="123">
        <f>VLOOKUP($D1278,Zusammenführung!$S$7:$AD$118,7,0)</f>
        <v>300000</v>
      </c>
      <c r="G1278" s="123">
        <f>VLOOKUP($D1278,Zusammenführung!$S$7:$AD$118,10,0)</f>
        <v>308651.9114688129</v>
      </c>
      <c r="H1278" s="285">
        <f ca="1">VLOOKUP(E1278,Zusammenführung!V$7:X$118,3,0)</f>
        <v>4</v>
      </c>
      <c r="I1278" s="162">
        <f ca="1">VLOOKUP(F1278,Zusammenführung!$Y$7:$AA$118,3,0)</f>
        <v>6</v>
      </c>
      <c r="J1278" s="286">
        <f ca="1">VLOOKUP(G1278,Zusammenführung!$AB$7:$AD$118,3,0)</f>
        <v>31</v>
      </c>
    </row>
    <row r="1279" spans="1:10" x14ac:dyDescent="0.25">
      <c r="A1279" s="6" t="s">
        <v>3397</v>
      </c>
      <c r="B1279" s="5" t="s">
        <v>525</v>
      </c>
      <c r="C1279" s="5" t="s">
        <v>578</v>
      </c>
      <c r="D1279" s="7">
        <v>300000</v>
      </c>
      <c r="E1279" s="122">
        <f>VLOOKUP($D1279,Zusammenführung!$S$7:$AD$118,4,0)</f>
        <v>200000</v>
      </c>
      <c r="F1279" s="123">
        <f>VLOOKUP($D1279,Zusammenführung!$S$7:$AD$118,7,0)</f>
        <v>300000</v>
      </c>
      <c r="G1279" s="123">
        <f>VLOOKUP($D1279,Zusammenführung!$S$7:$AD$118,10,0)</f>
        <v>308651.9114688129</v>
      </c>
      <c r="H1279" s="285">
        <f ca="1">VLOOKUP(E1279,Zusammenführung!V$7:X$118,3,0)</f>
        <v>4</v>
      </c>
      <c r="I1279" s="162">
        <f ca="1">VLOOKUP(F1279,Zusammenführung!$Y$7:$AA$118,3,0)</f>
        <v>6</v>
      </c>
      <c r="J1279" s="286">
        <f ca="1">VLOOKUP(G1279,Zusammenführung!$AB$7:$AD$118,3,0)</f>
        <v>31</v>
      </c>
    </row>
    <row r="1280" spans="1:10" x14ac:dyDescent="0.25">
      <c r="A1280" s="6" t="s">
        <v>3398</v>
      </c>
      <c r="B1280" s="5" t="s">
        <v>526</v>
      </c>
      <c r="C1280" s="5" t="s">
        <v>578</v>
      </c>
      <c r="D1280" s="7">
        <v>300000</v>
      </c>
      <c r="E1280" s="122">
        <f>VLOOKUP($D1280,Zusammenführung!$S$7:$AD$118,4,0)</f>
        <v>200000</v>
      </c>
      <c r="F1280" s="123">
        <f>VLOOKUP($D1280,Zusammenführung!$S$7:$AD$118,7,0)</f>
        <v>300000</v>
      </c>
      <c r="G1280" s="123">
        <f>VLOOKUP($D1280,Zusammenführung!$S$7:$AD$118,10,0)</f>
        <v>308651.9114688129</v>
      </c>
      <c r="H1280" s="285">
        <f ca="1">VLOOKUP(E1280,Zusammenführung!V$7:X$118,3,0)</f>
        <v>4</v>
      </c>
      <c r="I1280" s="162">
        <f ca="1">VLOOKUP(F1280,Zusammenführung!$Y$7:$AA$118,3,0)</f>
        <v>6</v>
      </c>
      <c r="J1280" s="286">
        <f ca="1">VLOOKUP(G1280,Zusammenführung!$AB$7:$AD$118,3,0)</f>
        <v>31</v>
      </c>
    </row>
    <row r="1281" spans="1:10" x14ac:dyDescent="0.25">
      <c r="A1281" s="6" t="s">
        <v>3399</v>
      </c>
      <c r="B1281" s="5" t="s">
        <v>520</v>
      </c>
      <c r="C1281" s="5" t="s">
        <v>578</v>
      </c>
      <c r="D1281" s="7">
        <v>300000</v>
      </c>
      <c r="E1281" s="122">
        <f>VLOOKUP($D1281,Zusammenführung!$S$7:$AD$118,4,0)</f>
        <v>200000</v>
      </c>
      <c r="F1281" s="123">
        <f>VLOOKUP($D1281,Zusammenführung!$S$7:$AD$118,7,0)</f>
        <v>300000</v>
      </c>
      <c r="G1281" s="123">
        <f>VLOOKUP($D1281,Zusammenführung!$S$7:$AD$118,10,0)</f>
        <v>308651.9114688129</v>
      </c>
      <c r="H1281" s="285">
        <f ca="1">VLOOKUP(E1281,Zusammenführung!V$7:X$118,3,0)</f>
        <v>4</v>
      </c>
      <c r="I1281" s="162">
        <f ca="1">VLOOKUP(F1281,Zusammenführung!$Y$7:$AA$118,3,0)</f>
        <v>6</v>
      </c>
      <c r="J1281" s="286">
        <f ca="1">VLOOKUP(G1281,Zusammenführung!$AB$7:$AD$118,3,0)</f>
        <v>31</v>
      </c>
    </row>
    <row r="1282" spans="1:10" x14ac:dyDescent="0.25">
      <c r="A1282" s="6" t="s">
        <v>3400</v>
      </c>
      <c r="B1282" s="5" t="s">
        <v>531</v>
      </c>
      <c r="C1282" s="5" t="s">
        <v>578</v>
      </c>
      <c r="D1282" s="7">
        <v>250000</v>
      </c>
      <c r="E1282" s="122">
        <f>VLOOKUP($D1282,Zusammenführung!$S$7:$AD$118,4,0)</f>
        <v>200000</v>
      </c>
      <c r="F1282" s="123">
        <f>VLOOKUP($D1282,Zusammenführung!$S$7:$AD$118,7,0)</f>
        <v>200000</v>
      </c>
      <c r="G1282" s="123">
        <f>VLOOKUP($D1282,Zusammenführung!$S$7:$AD$118,10,0)</f>
        <v>235010.06036217304</v>
      </c>
      <c r="H1282" s="285">
        <f ca="1">VLOOKUP(E1282,Zusammenführung!V$7:X$118,3,0)</f>
        <v>4</v>
      </c>
      <c r="I1282" s="162">
        <f ca="1">VLOOKUP(F1282,Zusammenführung!$Y$7:$AA$118,3,0)</f>
        <v>5</v>
      </c>
      <c r="J1282" s="286">
        <f ca="1">VLOOKUP(G1282,Zusammenführung!$AB$7:$AD$118,3,0)</f>
        <v>29</v>
      </c>
    </row>
    <row r="1283" spans="1:10" x14ac:dyDescent="0.25">
      <c r="A1283" s="6" t="s">
        <v>3401</v>
      </c>
      <c r="B1283" s="5" t="s">
        <v>529</v>
      </c>
      <c r="C1283" s="5" t="s">
        <v>578</v>
      </c>
      <c r="D1283" s="7">
        <v>250000</v>
      </c>
      <c r="E1283" s="122">
        <f>VLOOKUP($D1283,Zusammenführung!$S$7:$AD$118,4,0)</f>
        <v>200000</v>
      </c>
      <c r="F1283" s="123">
        <f>VLOOKUP($D1283,Zusammenführung!$S$7:$AD$118,7,0)</f>
        <v>200000</v>
      </c>
      <c r="G1283" s="123">
        <f>VLOOKUP($D1283,Zusammenführung!$S$7:$AD$118,10,0)</f>
        <v>235010.06036217304</v>
      </c>
      <c r="H1283" s="285">
        <f ca="1">VLOOKUP(E1283,Zusammenführung!V$7:X$118,3,0)</f>
        <v>4</v>
      </c>
      <c r="I1283" s="162">
        <f ca="1">VLOOKUP(F1283,Zusammenführung!$Y$7:$AA$118,3,0)</f>
        <v>5</v>
      </c>
      <c r="J1283" s="286">
        <f ca="1">VLOOKUP(G1283,Zusammenführung!$AB$7:$AD$118,3,0)</f>
        <v>29</v>
      </c>
    </row>
    <row r="1284" spans="1:10" x14ac:dyDescent="0.25">
      <c r="A1284" s="6" t="s">
        <v>3402</v>
      </c>
      <c r="B1284" s="5" t="s">
        <v>532</v>
      </c>
      <c r="C1284" s="5" t="s">
        <v>578</v>
      </c>
      <c r="D1284" s="7">
        <v>250000</v>
      </c>
      <c r="E1284" s="122">
        <f>VLOOKUP($D1284,Zusammenführung!$S$7:$AD$118,4,0)</f>
        <v>200000</v>
      </c>
      <c r="F1284" s="123">
        <f>VLOOKUP($D1284,Zusammenführung!$S$7:$AD$118,7,0)</f>
        <v>200000</v>
      </c>
      <c r="G1284" s="123">
        <f>VLOOKUP($D1284,Zusammenführung!$S$7:$AD$118,10,0)</f>
        <v>235010.06036217304</v>
      </c>
      <c r="H1284" s="285">
        <f ca="1">VLOOKUP(E1284,Zusammenführung!V$7:X$118,3,0)</f>
        <v>4</v>
      </c>
      <c r="I1284" s="162">
        <f ca="1">VLOOKUP(F1284,Zusammenführung!$Y$7:$AA$118,3,0)</f>
        <v>5</v>
      </c>
      <c r="J1284" s="286">
        <f ca="1">VLOOKUP(G1284,Zusammenführung!$AB$7:$AD$118,3,0)</f>
        <v>29</v>
      </c>
    </row>
    <row r="1285" spans="1:10" x14ac:dyDescent="0.25">
      <c r="A1285" s="6" t="s">
        <v>3403</v>
      </c>
      <c r="B1285" s="5" t="s">
        <v>527</v>
      </c>
      <c r="C1285" s="5" t="s">
        <v>578</v>
      </c>
      <c r="D1285" s="7">
        <v>250000</v>
      </c>
      <c r="E1285" s="122">
        <f>VLOOKUP($D1285,Zusammenführung!$S$7:$AD$118,4,0)</f>
        <v>200000</v>
      </c>
      <c r="F1285" s="123">
        <f>VLOOKUP($D1285,Zusammenführung!$S$7:$AD$118,7,0)</f>
        <v>200000</v>
      </c>
      <c r="G1285" s="123">
        <f>VLOOKUP($D1285,Zusammenführung!$S$7:$AD$118,10,0)</f>
        <v>235010.06036217304</v>
      </c>
      <c r="H1285" s="285">
        <f ca="1">VLOOKUP(E1285,Zusammenführung!V$7:X$118,3,0)</f>
        <v>4</v>
      </c>
      <c r="I1285" s="162">
        <f ca="1">VLOOKUP(F1285,Zusammenführung!$Y$7:$AA$118,3,0)</f>
        <v>5</v>
      </c>
      <c r="J1285" s="286">
        <f ca="1">VLOOKUP(G1285,Zusammenführung!$AB$7:$AD$118,3,0)</f>
        <v>29</v>
      </c>
    </row>
    <row r="1286" spans="1:10" x14ac:dyDescent="0.25">
      <c r="A1286" s="6" t="s">
        <v>3404</v>
      </c>
      <c r="B1286" s="5" t="s">
        <v>530</v>
      </c>
      <c r="C1286" s="5" t="s">
        <v>578</v>
      </c>
      <c r="D1286" s="7">
        <v>250000</v>
      </c>
      <c r="E1286" s="122">
        <f>VLOOKUP($D1286,Zusammenführung!$S$7:$AD$118,4,0)</f>
        <v>200000</v>
      </c>
      <c r="F1286" s="123">
        <f>VLOOKUP($D1286,Zusammenführung!$S$7:$AD$118,7,0)</f>
        <v>200000</v>
      </c>
      <c r="G1286" s="123">
        <f>VLOOKUP($D1286,Zusammenführung!$S$7:$AD$118,10,0)</f>
        <v>235010.06036217304</v>
      </c>
      <c r="H1286" s="285">
        <f ca="1">VLOOKUP(E1286,Zusammenführung!V$7:X$118,3,0)</f>
        <v>4</v>
      </c>
      <c r="I1286" s="162">
        <f ca="1">VLOOKUP(F1286,Zusammenführung!$Y$7:$AA$118,3,0)</f>
        <v>5</v>
      </c>
      <c r="J1286" s="286">
        <f ca="1">VLOOKUP(G1286,Zusammenführung!$AB$7:$AD$118,3,0)</f>
        <v>29</v>
      </c>
    </row>
    <row r="1287" spans="1:10" x14ac:dyDescent="0.25">
      <c r="A1287" s="6" t="s">
        <v>3405</v>
      </c>
      <c r="B1287" s="5" t="s">
        <v>528</v>
      </c>
      <c r="C1287" s="5" t="s">
        <v>578</v>
      </c>
      <c r="D1287" s="7">
        <v>250000</v>
      </c>
      <c r="E1287" s="122">
        <f>VLOOKUP($D1287,Zusammenführung!$S$7:$AD$118,4,0)</f>
        <v>200000</v>
      </c>
      <c r="F1287" s="123">
        <f>VLOOKUP($D1287,Zusammenführung!$S$7:$AD$118,7,0)</f>
        <v>200000</v>
      </c>
      <c r="G1287" s="123">
        <f>VLOOKUP($D1287,Zusammenführung!$S$7:$AD$118,10,0)</f>
        <v>235010.06036217304</v>
      </c>
      <c r="H1287" s="285">
        <f ca="1">VLOOKUP(E1287,Zusammenführung!V$7:X$118,3,0)</f>
        <v>4</v>
      </c>
      <c r="I1287" s="162">
        <f ca="1">VLOOKUP(F1287,Zusammenführung!$Y$7:$AA$118,3,0)</f>
        <v>5</v>
      </c>
      <c r="J1287" s="286">
        <f ca="1">VLOOKUP(G1287,Zusammenführung!$AB$7:$AD$118,3,0)</f>
        <v>29</v>
      </c>
    </row>
    <row r="1288" spans="1:10" x14ac:dyDescent="0.25">
      <c r="A1288" s="6" t="s">
        <v>3406</v>
      </c>
      <c r="B1288" s="5" t="s">
        <v>533</v>
      </c>
      <c r="C1288" s="5" t="s">
        <v>578</v>
      </c>
      <c r="D1288" s="7">
        <v>225000</v>
      </c>
      <c r="E1288" s="122">
        <f>VLOOKUP($D1288,Zusammenführung!$S$7:$AD$118,4,0)</f>
        <v>200000</v>
      </c>
      <c r="F1288" s="123">
        <f>VLOOKUP($D1288,Zusammenführung!$S$7:$AD$118,7,0)</f>
        <v>200000</v>
      </c>
      <c r="G1288" s="123">
        <f>VLOOKUP($D1288,Zusammenführung!$S$7:$AD$118,10,0)</f>
        <v>235010.06036217304</v>
      </c>
      <c r="H1288" s="285">
        <f ca="1">VLOOKUP(E1288,Zusammenführung!V$7:X$118,3,0)</f>
        <v>4</v>
      </c>
      <c r="I1288" s="162">
        <f ca="1">VLOOKUP(F1288,Zusammenführung!$Y$7:$AA$118,3,0)</f>
        <v>5</v>
      </c>
      <c r="J1288" s="286">
        <f ca="1">VLOOKUP(G1288,Zusammenführung!$AB$7:$AD$118,3,0)</f>
        <v>29</v>
      </c>
    </row>
    <row r="1289" spans="1:10" x14ac:dyDescent="0.25">
      <c r="A1289" s="6" t="s">
        <v>3407</v>
      </c>
      <c r="B1289" s="5" t="s">
        <v>534</v>
      </c>
      <c r="C1289" s="5" t="s">
        <v>578</v>
      </c>
      <c r="D1289" s="7">
        <v>225000</v>
      </c>
      <c r="E1289" s="122">
        <f>VLOOKUP($D1289,Zusammenführung!$S$7:$AD$118,4,0)</f>
        <v>200000</v>
      </c>
      <c r="F1289" s="123">
        <f>VLOOKUP($D1289,Zusammenführung!$S$7:$AD$118,7,0)</f>
        <v>200000</v>
      </c>
      <c r="G1289" s="123">
        <f>VLOOKUP($D1289,Zusammenführung!$S$7:$AD$118,10,0)</f>
        <v>235010.06036217304</v>
      </c>
      <c r="H1289" s="285">
        <f ca="1">VLOOKUP(E1289,Zusammenführung!V$7:X$118,3,0)</f>
        <v>4</v>
      </c>
      <c r="I1289" s="162">
        <f ca="1">VLOOKUP(F1289,Zusammenführung!$Y$7:$AA$118,3,0)</f>
        <v>5</v>
      </c>
      <c r="J1289" s="286">
        <f ca="1">VLOOKUP(G1289,Zusammenführung!$AB$7:$AD$118,3,0)</f>
        <v>29</v>
      </c>
    </row>
    <row r="1290" spans="1:10" x14ac:dyDescent="0.25">
      <c r="A1290" s="6" t="s">
        <v>3408</v>
      </c>
      <c r="B1290" s="5" t="s">
        <v>542</v>
      </c>
      <c r="C1290" s="5" t="s">
        <v>578</v>
      </c>
      <c r="D1290" s="7">
        <v>200000</v>
      </c>
      <c r="E1290" s="122">
        <f>VLOOKUP($D1290,Zusammenführung!$S$7:$AD$118,4,0)</f>
        <v>200000</v>
      </c>
      <c r="F1290" s="123">
        <f>VLOOKUP($D1290,Zusammenführung!$S$7:$AD$118,7,0)</f>
        <v>200000</v>
      </c>
      <c r="G1290" s="123">
        <f>VLOOKUP($D1290,Zusammenführung!$S$7:$AD$118,10,0)</f>
        <v>200000</v>
      </c>
      <c r="H1290" s="285">
        <f ca="1">VLOOKUP(E1290,Zusammenführung!V$7:X$118,3,0)</f>
        <v>4</v>
      </c>
      <c r="I1290" s="162">
        <f ca="1">VLOOKUP(F1290,Zusammenführung!$Y$7:$AA$118,3,0)</f>
        <v>5</v>
      </c>
      <c r="J1290" s="286">
        <f ca="1">VLOOKUP(G1290,Zusammenführung!$AB$7:$AD$118,3,0)</f>
        <v>28</v>
      </c>
    </row>
    <row r="1291" spans="1:10" x14ac:dyDescent="0.25">
      <c r="A1291" s="6" t="s">
        <v>3409</v>
      </c>
      <c r="B1291" s="5" t="s">
        <v>539</v>
      </c>
      <c r="C1291" s="5" t="s">
        <v>578</v>
      </c>
      <c r="D1291" s="7">
        <v>200000</v>
      </c>
      <c r="E1291" s="122">
        <f>VLOOKUP($D1291,Zusammenführung!$S$7:$AD$118,4,0)</f>
        <v>200000</v>
      </c>
      <c r="F1291" s="123">
        <f>VLOOKUP($D1291,Zusammenführung!$S$7:$AD$118,7,0)</f>
        <v>200000</v>
      </c>
      <c r="G1291" s="123">
        <f>VLOOKUP($D1291,Zusammenführung!$S$7:$AD$118,10,0)</f>
        <v>200000</v>
      </c>
      <c r="H1291" s="285">
        <f ca="1">VLOOKUP(E1291,Zusammenführung!V$7:X$118,3,0)</f>
        <v>4</v>
      </c>
      <c r="I1291" s="162">
        <f ca="1">VLOOKUP(F1291,Zusammenführung!$Y$7:$AA$118,3,0)</f>
        <v>5</v>
      </c>
      <c r="J1291" s="286">
        <f ca="1">VLOOKUP(G1291,Zusammenführung!$AB$7:$AD$118,3,0)</f>
        <v>28</v>
      </c>
    </row>
    <row r="1292" spans="1:10" x14ac:dyDescent="0.25">
      <c r="A1292" s="6" t="s">
        <v>3410</v>
      </c>
      <c r="B1292" s="5" t="s">
        <v>536</v>
      </c>
      <c r="C1292" s="5" t="s">
        <v>578</v>
      </c>
      <c r="D1292" s="7">
        <v>200000</v>
      </c>
      <c r="E1292" s="122">
        <f>VLOOKUP($D1292,Zusammenführung!$S$7:$AD$118,4,0)</f>
        <v>200000</v>
      </c>
      <c r="F1292" s="123">
        <f>VLOOKUP($D1292,Zusammenführung!$S$7:$AD$118,7,0)</f>
        <v>200000</v>
      </c>
      <c r="G1292" s="123">
        <f>VLOOKUP($D1292,Zusammenführung!$S$7:$AD$118,10,0)</f>
        <v>200000</v>
      </c>
      <c r="H1292" s="285">
        <f ca="1">VLOOKUP(E1292,Zusammenführung!V$7:X$118,3,0)</f>
        <v>4</v>
      </c>
      <c r="I1292" s="162">
        <f ca="1">VLOOKUP(F1292,Zusammenführung!$Y$7:$AA$118,3,0)</f>
        <v>5</v>
      </c>
      <c r="J1292" s="286">
        <f ca="1">VLOOKUP(G1292,Zusammenführung!$AB$7:$AD$118,3,0)</f>
        <v>28</v>
      </c>
    </row>
    <row r="1293" spans="1:10" x14ac:dyDescent="0.25">
      <c r="A1293" s="6" t="s">
        <v>3411</v>
      </c>
      <c r="B1293" s="5" t="s">
        <v>540</v>
      </c>
      <c r="C1293" s="5" t="s">
        <v>578</v>
      </c>
      <c r="D1293" s="7">
        <v>200000</v>
      </c>
      <c r="E1293" s="122">
        <f>VLOOKUP($D1293,Zusammenführung!$S$7:$AD$118,4,0)</f>
        <v>200000</v>
      </c>
      <c r="F1293" s="123">
        <f>VLOOKUP($D1293,Zusammenführung!$S$7:$AD$118,7,0)</f>
        <v>200000</v>
      </c>
      <c r="G1293" s="123">
        <f>VLOOKUP($D1293,Zusammenführung!$S$7:$AD$118,10,0)</f>
        <v>200000</v>
      </c>
      <c r="H1293" s="285">
        <f ca="1">VLOOKUP(E1293,Zusammenführung!V$7:X$118,3,0)</f>
        <v>4</v>
      </c>
      <c r="I1293" s="162">
        <f ca="1">VLOOKUP(F1293,Zusammenführung!$Y$7:$AA$118,3,0)</f>
        <v>5</v>
      </c>
      <c r="J1293" s="286">
        <f ca="1">VLOOKUP(G1293,Zusammenführung!$AB$7:$AD$118,3,0)</f>
        <v>28</v>
      </c>
    </row>
    <row r="1294" spans="1:10" x14ac:dyDescent="0.25">
      <c r="A1294" s="6" t="s">
        <v>3412</v>
      </c>
      <c r="B1294" s="5" t="s">
        <v>545</v>
      </c>
      <c r="C1294" s="5" t="s">
        <v>578</v>
      </c>
      <c r="D1294" s="7">
        <v>200000</v>
      </c>
      <c r="E1294" s="122">
        <f>VLOOKUP($D1294,Zusammenführung!$S$7:$AD$118,4,0)</f>
        <v>200000</v>
      </c>
      <c r="F1294" s="123">
        <f>VLOOKUP($D1294,Zusammenführung!$S$7:$AD$118,7,0)</f>
        <v>200000</v>
      </c>
      <c r="G1294" s="123">
        <f>VLOOKUP($D1294,Zusammenführung!$S$7:$AD$118,10,0)</f>
        <v>200000</v>
      </c>
      <c r="H1294" s="285">
        <f ca="1">VLOOKUP(E1294,Zusammenführung!V$7:X$118,3,0)</f>
        <v>4</v>
      </c>
      <c r="I1294" s="162">
        <f ca="1">VLOOKUP(F1294,Zusammenführung!$Y$7:$AA$118,3,0)</f>
        <v>5</v>
      </c>
      <c r="J1294" s="286">
        <f ca="1">VLOOKUP(G1294,Zusammenführung!$AB$7:$AD$118,3,0)</f>
        <v>28</v>
      </c>
    </row>
    <row r="1295" spans="1:10" x14ac:dyDescent="0.25">
      <c r="A1295" s="6" t="s">
        <v>3413</v>
      </c>
      <c r="B1295" s="5" t="s">
        <v>544</v>
      </c>
      <c r="C1295" s="5" t="s">
        <v>578</v>
      </c>
      <c r="D1295" s="7">
        <v>200000</v>
      </c>
      <c r="E1295" s="122">
        <f>VLOOKUP($D1295,Zusammenführung!$S$7:$AD$118,4,0)</f>
        <v>200000</v>
      </c>
      <c r="F1295" s="123">
        <f>VLOOKUP($D1295,Zusammenführung!$S$7:$AD$118,7,0)</f>
        <v>200000</v>
      </c>
      <c r="G1295" s="123">
        <f>VLOOKUP($D1295,Zusammenführung!$S$7:$AD$118,10,0)</f>
        <v>200000</v>
      </c>
      <c r="H1295" s="285">
        <f ca="1">VLOOKUP(E1295,Zusammenführung!V$7:X$118,3,0)</f>
        <v>4</v>
      </c>
      <c r="I1295" s="162">
        <f ca="1">VLOOKUP(F1295,Zusammenführung!$Y$7:$AA$118,3,0)</f>
        <v>5</v>
      </c>
      <c r="J1295" s="286">
        <f ca="1">VLOOKUP(G1295,Zusammenführung!$AB$7:$AD$118,3,0)</f>
        <v>28</v>
      </c>
    </row>
    <row r="1296" spans="1:10" x14ac:dyDescent="0.25">
      <c r="A1296" s="6" t="s">
        <v>3414</v>
      </c>
      <c r="B1296" s="5" t="s">
        <v>537</v>
      </c>
      <c r="C1296" s="5" t="s">
        <v>578</v>
      </c>
      <c r="D1296" s="7">
        <v>200000</v>
      </c>
      <c r="E1296" s="122">
        <f>VLOOKUP($D1296,Zusammenführung!$S$7:$AD$118,4,0)</f>
        <v>200000</v>
      </c>
      <c r="F1296" s="123">
        <f>VLOOKUP($D1296,Zusammenführung!$S$7:$AD$118,7,0)</f>
        <v>200000</v>
      </c>
      <c r="G1296" s="123">
        <f>VLOOKUP($D1296,Zusammenführung!$S$7:$AD$118,10,0)</f>
        <v>200000</v>
      </c>
      <c r="H1296" s="285">
        <f ca="1">VLOOKUP(E1296,Zusammenführung!V$7:X$118,3,0)</f>
        <v>4</v>
      </c>
      <c r="I1296" s="162">
        <f ca="1">VLOOKUP(F1296,Zusammenführung!$Y$7:$AA$118,3,0)</f>
        <v>5</v>
      </c>
      <c r="J1296" s="286">
        <f ca="1">VLOOKUP(G1296,Zusammenführung!$AB$7:$AD$118,3,0)</f>
        <v>28</v>
      </c>
    </row>
    <row r="1297" spans="1:10" x14ac:dyDescent="0.25">
      <c r="A1297" s="6" t="s">
        <v>3415</v>
      </c>
      <c r="B1297" s="5" t="s">
        <v>550</v>
      </c>
      <c r="C1297" s="5" t="s">
        <v>578</v>
      </c>
      <c r="D1297" s="7">
        <v>200000</v>
      </c>
      <c r="E1297" s="122">
        <f>VLOOKUP($D1297,Zusammenführung!$S$7:$AD$118,4,0)</f>
        <v>200000</v>
      </c>
      <c r="F1297" s="123">
        <f>VLOOKUP($D1297,Zusammenführung!$S$7:$AD$118,7,0)</f>
        <v>200000</v>
      </c>
      <c r="G1297" s="123">
        <f>VLOOKUP($D1297,Zusammenführung!$S$7:$AD$118,10,0)</f>
        <v>200000</v>
      </c>
      <c r="H1297" s="285">
        <f ca="1">VLOOKUP(E1297,Zusammenführung!V$7:X$118,3,0)</f>
        <v>4</v>
      </c>
      <c r="I1297" s="162">
        <f ca="1">VLOOKUP(F1297,Zusammenführung!$Y$7:$AA$118,3,0)</f>
        <v>5</v>
      </c>
      <c r="J1297" s="286">
        <f ca="1">VLOOKUP(G1297,Zusammenführung!$AB$7:$AD$118,3,0)</f>
        <v>28</v>
      </c>
    </row>
    <row r="1298" spans="1:10" x14ac:dyDescent="0.25">
      <c r="A1298" s="6" t="s">
        <v>3416</v>
      </c>
      <c r="B1298" s="5" t="s">
        <v>549</v>
      </c>
      <c r="C1298" s="5" t="s">
        <v>578</v>
      </c>
      <c r="D1298" s="7">
        <v>200000</v>
      </c>
      <c r="E1298" s="122">
        <f>VLOOKUP($D1298,Zusammenführung!$S$7:$AD$118,4,0)</f>
        <v>200000</v>
      </c>
      <c r="F1298" s="123">
        <f>VLOOKUP($D1298,Zusammenführung!$S$7:$AD$118,7,0)</f>
        <v>200000</v>
      </c>
      <c r="G1298" s="123">
        <f>VLOOKUP($D1298,Zusammenführung!$S$7:$AD$118,10,0)</f>
        <v>200000</v>
      </c>
      <c r="H1298" s="285">
        <f ca="1">VLOOKUP(E1298,Zusammenführung!V$7:X$118,3,0)</f>
        <v>4</v>
      </c>
      <c r="I1298" s="162">
        <f ca="1">VLOOKUP(F1298,Zusammenführung!$Y$7:$AA$118,3,0)</f>
        <v>5</v>
      </c>
      <c r="J1298" s="286">
        <f ca="1">VLOOKUP(G1298,Zusammenführung!$AB$7:$AD$118,3,0)</f>
        <v>28</v>
      </c>
    </row>
    <row r="1299" spans="1:10" x14ac:dyDescent="0.25">
      <c r="A1299" s="6" t="s">
        <v>3417</v>
      </c>
      <c r="B1299" s="5" t="s">
        <v>535</v>
      </c>
      <c r="C1299" s="5" t="s">
        <v>578</v>
      </c>
      <c r="D1299" s="7">
        <v>200000</v>
      </c>
      <c r="E1299" s="122">
        <f>VLOOKUP($D1299,Zusammenführung!$S$7:$AD$118,4,0)</f>
        <v>200000</v>
      </c>
      <c r="F1299" s="123">
        <f>VLOOKUP($D1299,Zusammenführung!$S$7:$AD$118,7,0)</f>
        <v>200000</v>
      </c>
      <c r="G1299" s="123">
        <f>VLOOKUP($D1299,Zusammenführung!$S$7:$AD$118,10,0)</f>
        <v>200000</v>
      </c>
      <c r="H1299" s="285">
        <f ca="1">VLOOKUP(E1299,Zusammenführung!V$7:X$118,3,0)</f>
        <v>4</v>
      </c>
      <c r="I1299" s="162">
        <f ca="1">VLOOKUP(F1299,Zusammenführung!$Y$7:$AA$118,3,0)</f>
        <v>5</v>
      </c>
      <c r="J1299" s="286">
        <f ca="1">VLOOKUP(G1299,Zusammenführung!$AB$7:$AD$118,3,0)</f>
        <v>28</v>
      </c>
    </row>
    <row r="1300" spans="1:10" x14ac:dyDescent="0.25">
      <c r="A1300" s="6" t="s">
        <v>3418</v>
      </c>
      <c r="B1300" s="5" t="s">
        <v>538</v>
      </c>
      <c r="C1300" s="5" t="s">
        <v>578</v>
      </c>
      <c r="D1300" s="7">
        <v>200000</v>
      </c>
      <c r="E1300" s="122">
        <f>VLOOKUP($D1300,Zusammenführung!$S$7:$AD$118,4,0)</f>
        <v>200000</v>
      </c>
      <c r="F1300" s="123">
        <f>VLOOKUP($D1300,Zusammenführung!$S$7:$AD$118,7,0)</f>
        <v>200000</v>
      </c>
      <c r="G1300" s="123">
        <f>VLOOKUP($D1300,Zusammenführung!$S$7:$AD$118,10,0)</f>
        <v>200000</v>
      </c>
      <c r="H1300" s="285">
        <f ca="1">VLOOKUP(E1300,Zusammenführung!V$7:X$118,3,0)</f>
        <v>4</v>
      </c>
      <c r="I1300" s="162">
        <f ca="1">VLOOKUP(F1300,Zusammenführung!$Y$7:$AA$118,3,0)</f>
        <v>5</v>
      </c>
      <c r="J1300" s="286">
        <f ca="1">VLOOKUP(G1300,Zusammenführung!$AB$7:$AD$118,3,0)</f>
        <v>28</v>
      </c>
    </row>
    <row r="1301" spans="1:10" x14ac:dyDescent="0.25">
      <c r="A1301" s="6" t="s">
        <v>3419</v>
      </c>
      <c r="B1301" s="5" t="s">
        <v>547</v>
      </c>
      <c r="C1301" s="5" t="s">
        <v>578</v>
      </c>
      <c r="D1301" s="7">
        <v>200000</v>
      </c>
      <c r="E1301" s="122">
        <f>VLOOKUP($D1301,Zusammenführung!$S$7:$AD$118,4,0)</f>
        <v>200000</v>
      </c>
      <c r="F1301" s="123">
        <f>VLOOKUP($D1301,Zusammenführung!$S$7:$AD$118,7,0)</f>
        <v>200000</v>
      </c>
      <c r="G1301" s="123">
        <f>VLOOKUP($D1301,Zusammenführung!$S$7:$AD$118,10,0)</f>
        <v>200000</v>
      </c>
      <c r="H1301" s="285">
        <f ca="1">VLOOKUP(E1301,Zusammenführung!V$7:X$118,3,0)</f>
        <v>4</v>
      </c>
      <c r="I1301" s="162">
        <f ca="1">VLOOKUP(F1301,Zusammenführung!$Y$7:$AA$118,3,0)</f>
        <v>5</v>
      </c>
      <c r="J1301" s="286">
        <f ca="1">VLOOKUP(G1301,Zusammenführung!$AB$7:$AD$118,3,0)</f>
        <v>28</v>
      </c>
    </row>
    <row r="1302" spans="1:10" x14ac:dyDescent="0.25">
      <c r="A1302" s="6" t="s">
        <v>3420</v>
      </c>
      <c r="B1302" s="5" t="s">
        <v>546</v>
      </c>
      <c r="C1302" s="5" t="s">
        <v>578</v>
      </c>
      <c r="D1302" s="7">
        <v>200000</v>
      </c>
      <c r="E1302" s="122">
        <f>VLOOKUP($D1302,Zusammenführung!$S$7:$AD$118,4,0)</f>
        <v>200000</v>
      </c>
      <c r="F1302" s="123">
        <f>VLOOKUP($D1302,Zusammenführung!$S$7:$AD$118,7,0)</f>
        <v>200000</v>
      </c>
      <c r="G1302" s="123">
        <f>VLOOKUP($D1302,Zusammenführung!$S$7:$AD$118,10,0)</f>
        <v>200000</v>
      </c>
      <c r="H1302" s="285">
        <f ca="1">VLOOKUP(E1302,Zusammenführung!V$7:X$118,3,0)</f>
        <v>4</v>
      </c>
      <c r="I1302" s="162">
        <f ca="1">VLOOKUP(F1302,Zusammenführung!$Y$7:$AA$118,3,0)</f>
        <v>5</v>
      </c>
      <c r="J1302" s="286">
        <f ca="1">VLOOKUP(G1302,Zusammenführung!$AB$7:$AD$118,3,0)</f>
        <v>28</v>
      </c>
    </row>
    <row r="1303" spans="1:10" x14ac:dyDescent="0.25">
      <c r="A1303" s="6" t="s">
        <v>3421</v>
      </c>
      <c r="B1303" s="5" t="s">
        <v>543</v>
      </c>
      <c r="C1303" s="5" t="s">
        <v>578</v>
      </c>
      <c r="D1303" s="7">
        <v>200000</v>
      </c>
      <c r="E1303" s="122">
        <f>VLOOKUP($D1303,Zusammenführung!$S$7:$AD$118,4,0)</f>
        <v>200000</v>
      </c>
      <c r="F1303" s="123">
        <f>VLOOKUP($D1303,Zusammenführung!$S$7:$AD$118,7,0)</f>
        <v>200000</v>
      </c>
      <c r="G1303" s="123">
        <f>VLOOKUP($D1303,Zusammenführung!$S$7:$AD$118,10,0)</f>
        <v>200000</v>
      </c>
      <c r="H1303" s="285">
        <f ca="1">VLOOKUP(E1303,Zusammenführung!V$7:X$118,3,0)</f>
        <v>4</v>
      </c>
      <c r="I1303" s="162">
        <f ca="1">VLOOKUP(F1303,Zusammenführung!$Y$7:$AA$118,3,0)</f>
        <v>5</v>
      </c>
      <c r="J1303" s="286">
        <f ca="1">VLOOKUP(G1303,Zusammenführung!$AB$7:$AD$118,3,0)</f>
        <v>28</v>
      </c>
    </row>
    <row r="1304" spans="1:10" x14ac:dyDescent="0.25">
      <c r="A1304" s="6" t="s">
        <v>3422</v>
      </c>
      <c r="B1304" s="5" t="s">
        <v>548</v>
      </c>
      <c r="C1304" s="5" t="s">
        <v>578</v>
      </c>
      <c r="D1304" s="7">
        <v>200000</v>
      </c>
      <c r="E1304" s="122">
        <f>VLOOKUP($D1304,Zusammenführung!$S$7:$AD$118,4,0)</f>
        <v>200000</v>
      </c>
      <c r="F1304" s="123">
        <f>VLOOKUP($D1304,Zusammenführung!$S$7:$AD$118,7,0)</f>
        <v>200000</v>
      </c>
      <c r="G1304" s="123">
        <f>VLOOKUP($D1304,Zusammenführung!$S$7:$AD$118,10,0)</f>
        <v>200000</v>
      </c>
      <c r="H1304" s="285">
        <f ca="1">VLOOKUP(E1304,Zusammenführung!V$7:X$118,3,0)</f>
        <v>4</v>
      </c>
      <c r="I1304" s="162">
        <f ca="1">VLOOKUP(F1304,Zusammenführung!$Y$7:$AA$118,3,0)</f>
        <v>5</v>
      </c>
      <c r="J1304" s="286">
        <f ca="1">VLOOKUP(G1304,Zusammenführung!$AB$7:$AD$118,3,0)</f>
        <v>28</v>
      </c>
    </row>
    <row r="1305" spans="1:10" x14ac:dyDescent="0.25">
      <c r="A1305" s="6" t="s">
        <v>3423</v>
      </c>
      <c r="B1305" s="5" t="s">
        <v>541</v>
      </c>
      <c r="C1305" s="5" t="s">
        <v>578</v>
      </c>
      <c r="D1305" s="7">
        <v>200000</v>
      </c>
      <c r="E1305" s="122">
        <f>VLOOKUP($D1305,Zusammenführung!$S$7:$AD$118,4,0)</f>
        <v>200000</v>
      </c>
      <c r="F1305" s="123">
        <f>VLOOKUP($D1305,Zusammenführung!$S$7:$AD$118,7,0)</f>
        <v>200000</v>
      </c>
      <c r="G1305" s="123">
        <f>VLOOKUP($D1305,Zusammenführung!$S$7:$AD$118,10,0)</f>
        <v>200000</v>
      </c>
      <c r="H1305" s="285">
        <f ca="1">VLOOKUP(E1305,Zusammenführung!V$7:X$118,3,0)</f>
        <v>4</v>
      </c>
      <c r="I1305" s="162">
        <f ca="1">VLOOKUP(F1305,Zusammenführung!$Y$7:$AA$118,3,0)</f>
        <v>5</v>
      </c>
      <c r="J1305" s="286">
        <f ca="1">VLOOKUP(G1305,Zusammenführung!$AB$7:$AD$118,3,0)</f>
        <v>28</v>
      </c>
    </row>
    <row r="1306" spans="1:10" x14ac:dyDescent="0.25">
      <c r="A1306" s="6" t="s">
        <v>3424</v>
      </c>
      <c r="B1306" s="5" t="s">
        <v>551</v>
      </c>
      <c r="C1306" s="5" t="s">
        <v>578</v>
      </c>
      <c r="D1306" s="7">
        <v>175000</v>
      </c>
      <c r="E1306" s="122">
        <f>VLOOKUP($D1306,Zusammenführung!$S$7:$AD$118,4,0)</f>
        <v>200000</v>
      </c>
      <c r="F1306" s="123">
        <f>VLOOKUP($D1306,Zusammenführung!$S$7:$AD$118,7,0)</f>
        <v>150000</v>
      </c>
      <c r="G1306" s="123">
        <f>VLOOKUP($D1306,Zusammenführung!$S$7:$AD$118,10,0)</f>
        <v>172591.36212624583</v>
      </c>
      <c r="H1306" s="285">
        <f ca="1">VLOOKUP(E1306,Zusammenführung!V$7:X$118,3,0)</f>
        <v>4</v>
      </c>
      <c r="I1306" s="162">
        <f ca="1">VLOOKUP(F1306,Zusammenführung!$Y$7:$AA$118,3,0)</f>
        <v>4</v>
      </c>
      <c r="J1306" s="286">
        <f ca="1">VLOOKUP(G1306,Zusammenführung!$AB$7:$AD$118,3,0)</f>
        <v>26</v>
      </c>
    </row>
    <row r="1307" spans="1:10" x14ac:dyDescent="0.25">
      <c r="A1307" s="6" t="s">
        <v>3425</v>
      </c>
      <c r="B1307" s="5" t="s">
        <v>561</v>
      </c>
      <c r="C1307" s="5" t="s">
        <v>578</v>
      </c>
      <c r="D1307" s="7">
        <v>150000</v>
      </c>
      <c r="E1307" s="122">
        <f>VLOOKUP($D1307,Zusammenführung!$S$7:$AD$118,4,0)</f>
        <v>100000</v>
      </c>
      <c r="F1307" s="123">
        <f>VLOOKUP($D1307,Zusammenführung!$S$7:$AD$118,7,0)</f>
        <v>150000</v>
      </c>
      <c r="G1307" s="123">
        <f>VLOOKUP($D1307,Zusammenführung!$S$7:$AD$118,10,0)</f>
        <v>147176.07973421927</v>
      </c>
      <c r="H1307" s="285">
        <f ca="1">VLOOKUP(E1307,Zusammenführung!V$7:X$118,3,0)</f>
        <v>3</v>
      </c>
      <c r="I1307" s="162">
        <f ca="1">VLOOKUP(F1307,Zusammenführung!$Y$7:$AA$118,3,0)</f>
        <v>4</v>
      </c>
      <c r="J1307" s="286">
        <f ca="1">VLOOKUP(G1307,Zusammenführung!$AB$7:$AD$118,3,0)</f>
        <v>24</v>
      </c>
    </row>
    <row r="1308" spans="1:10" x14ac:dyDescent="0.25">
      <c r="A1308" s="6" t="s">
        <v>3426</v>
      </c>
      <c r="B1308" s="5" t="s">
        <v>552</v>
      </c>
      <c r="C1308" s="5" t="s">
        <v>578</v>
      </c>
      <c r="D1308" s="7">
        <v>150000</v>
      </c>
      <c r="E1308" s="122">
        <f>VLOOKUP($D1308,Zusammenführung!$S$7:$AD$118,4,0)</f>
        <v>100000</v>
      </c>
      <c r="F1308" s="123">
        <f>VLOOKUP($D1308,Zusammenführung!$S$7:$AD$118,7,0)</f>
        <v>150000</v>
      </c>
      <c r="G1308" s="123">
        <f>VLOOKUP($D1308,Zusammenführung!$S$7:$AD$118,10,0)</f>
        <v>147176.07973421927</v>
      </c>
      <c r="H1308" s="285">
        <f ca="1">VLOOKUP(E1308,Zusammenführung!V$7:X$118,3,0)</f>
        <v>3</v>
      </c>
      <c r="I1308" s="162">
        <f ca="1">VLOOKUP(F1308,Zusammenführung!$Y$7:$AA$118,3,0)</f>
        <v>4</v>
      </c>
      <c r="J1308" s="286">
        <f ca="1">VLOOKUP(G1308,Zusammenführung!$AB$7:$AD$118,3,0)</f>
        <v>24</v>
      </c>
    </row>
    <row r="1309" spans="1:10" x14ac:dyDescent="0.25">
      <c r="A1309" s="6" t="s">
        <v>3427</v>
      </c>
      <c r="B1309" s="5" t="s">
        <v>562</v>
      </c>
      <c r="C1309" s="5" t="s">
        <v>578</v>
      </c>
      <c r="D1309" s="7">
        <v>150000</v>
      </c>
      <c r="E1309" s="122">
        <f>VLOOKUP($D1309,Zusammenführung!$S$7:$AD$118,4,0)</f>
        <v>100000</v>
      </c>
      <c r="F1309" s="123">
        <f>VLOOKUP($D1309,Zusammenführung!$S$7:$AD$118,7,0)</f>
        <v>150000</v>
      </c>
      <c r="G1309" s="123">
        <f>VLOOKUP($D1309,Zusammenführung!$S$7:$AD$118,10,0)</f>
        <v>147176.07973421927</v>
      </c>
      <c r="H1309" s="285">
        <f ca="1">VLOOKUP(E1309,Zusammenführung!V$7:X$118,3,0)</f>
        <v>3</v>
      </c>
      <c r="I1309" s="162">
        <f ca="1">VLOOKUP(F1309,Zusammenführung!$Y$7:$AA$118,3,0)</f>
        <v>4</v>
      </c>
      <c r="J1309" s="286">
        <f ca="1">VLOOKUP(G1309,Zusammenführung!$AB$7:$AD$118,3,0)</f>
        <v>24</v>
      </c>
    </row>
    <row r="1310" spans="1:10" x14ac:dyDescent="0.25">
      <c r="A1310" s="6" t="s">
        <v>3428</v>
      </c>
      <c r="B1310" s="5" t="s">
        <v>558</v>
      </c>
      <c r="C1310" s="5" t="s">
        <v>578</v>
      </c>
      <c r="D1310" s="7">
        <v>150000</v>
      </c>
      <c r="E1310" s="122">
        <f>VLOOKUP($D1310,Zusammenführung!$S$7:$AD$118,4,0)</f>
        <v>100000</v>
      </c>
      <c r="F1310" s="123">
        <f>VLOOKUP($D1310,Zusammenführung!$S$7:$AD$118,7,0)</f>
        <v>150000</v>
      </c>
      <c r="G1310" s="123">
        <f>VLOOKUP($D1310,Zusammenführung!$S$7:$AD$118,10,0)</f>
        <v>147176.07973421927</v>
      </c>
      <c r="H1310" s="285">
        <f ca="1">VLOOKUP(E1310,Zusammenführung!V$7:X$118,3,0)</f>
        <v>3</v>
      </c>
      <c r="I1310" s="162">
        <f ca="1">VLOOKUP(F1310,Zusammenführung!$Y$7:$AA$118,3,0)</f>
        <v>4</v>
      </c>
      <c r="J1310" s="286">
        <f ca="1">VLOOKUP(G1310,Zusammenführung!$AB$7:$AD$118,3,0)</f>
        <v>24</v>
      </c>
    </row>
    <row r="1311" spans="1:10" x14ac:dyDescent="0.25">
      <c r="A1311" s="6" t="s">
        <v>3429</v>
      </c>
      <c r="B1311" s="5" t="s">
        <v>553</v>
      </c>
      <c r="C1311" s="5" t="s">
        <v>578</v>
      </c>
      <c r="D1311" s="7">
        <v>150000</v>
      </c>
      <c r="E1311" s="122">
        <f>VLOOKUP($D1311,Zusammenführung!$S$7:$AD$118,4,0)</f>
        <v>100000</v>
      </c>
      <c r="F1311" s="123">
        <f>VLOOKUP($D1311,Zusammenführung!$S$7:$AD$118,7,0)</f>
        <v>150000</v>
      </c>
      <c r="G1311" s="123">
        <f>VLOOKUP($D1311,Zusammenführung!$S$7:$AD$118,10,0)</f>
        <v>147176.07973421927</v>
      </c>
      <c r="H1311" s="285">
        <f ca="1">VLOOKUP(E1311,Zusammenführung!V$7:X$118,3,0)</f>
        <v>3</v>
      </c>
      <c r="I1311" s="162">
        <f ca="1">VLOOKUP(F1311,Zusammenführung!$Y$7:$AA$118,3,0)</f>
        <v>4</v>
      </c>
      <c r="J1311" s="286">
        <f ca="1">VLOOKUP(G1311,Zusammenführung!$AB$7:$AD$118,3,0)</f>
        <v>24</v>
      </c>
    </row>
    <row r="1312" spans="1:10" x14ac:dyDescent="0.25">
      <c r="A1312" s="6" t="s">
        <v>3430</v>
      </c>
      <c r="B1312" s="5" t="s">
        <v>554</v>
      </c>
      <c r="C1312" s="5" t="s">
        <v>578</v>
      </c>
      <c r="D1312" s="7">
        <v>150000</v>
      </c>
      <c r="E1312" s="122">
        <f>VLOOKUP($D1312,Zusammenführung!$S$7:$AD$118,4,0)</f>
        <v>100000</v>
      </c>
      <c r="F1312" s="123">
        <f>VLOOKUP($D1312,Zusammenführung!$S$7:$AD$118,7,0)</f>
        <v>150000</v>
      </c>
      <c r="G1312" s="123">
        <f>VLOOKUP($D1312,Zusammenführung!$S$7:$AD$118,10,0)</f>
        <v>147176.07973421927</v>
      </c>
      <c r="H1312" s="285">
        <f ca="1">VLOOKUP(E1312,Zusammenführung!V$7:X$118,3,0)</f>
        <v>3</v>
      </c>
      <c r="I1312" s="162">
        <f ca="1">VLOOKUP(F1312,Zusammenführung!$Y$7:$AA$118,3,0)</f>
        <v>4</v>
      </c>
      <c r="J1312" s="286">
        <f ca="1">VLOOKUP(G1312,Zusammenführung!$AB$7:$AD$118,3,0)</f>
        <v>24</v>
      </c>
    </row>
    <row r="1313" spans="1:10" x14ac:dyDescent="0.25">
      <c r="A1313" s="6" t="s">
        <v>3431</v>
      </c>
      <c r="B1313" s="5" t="s">
        <v>560</v>
      </c>
      <c r="C1313" s="5" t="s">
        <v>578</v>
      </c>
      <c r="D1313" s="7">
        <v>150000</v>
      </c>
      <c r="E1313" s="122">
        <f>VLOOKUP($D1313,Zusammenführung!$S$7:$AD$118,4,0)</f>
        <v>100000</v>
      </c>
      <c r="F1313" s="123">
        <f>VLOOKUP($D1313,Zusammenführung!$S$7:$AD$118,7,0)</f>
        <v>150000</v>
      </c>
      <c r="G1313" s="123">
        <f>VLOOKUP($D1313,Zusammenführung!$S$7:$AD$118,10,0)</f>
        <v>147176.07973421927</v>
      </c>
      <c r="H1313" s="285">
        <f ca="1">VLOOKUP(E1313,Zusammenführung!V$7:X$118,3,0)</f>
        <v>3</v>
      </c>
      <c r="I1313" s="162">
        <f ca="1">VLOOKUP(F1313,Zusammenführung!$Y$7:$AA$118,3,0)</f>
        <v>4</v>
      </c>
      <c r="J1313" s="286">
        <f ca="1">VLOOKUP(G1313,Zusammenführung!$AB$7:$AD$118,3,0)</f>
        <v>24</v>
      </c>
    </row>
    <row r="1314" spans="1:10" x14ac:dyDescent="0.25">
      <c r="A1314" s="6" t="s">
        <v>3432</v>
      </c>
      <c r="B1314" s="5" t="s">
        <v>556</v>
      </c>
      <c r="C1314" s="5" t="s">
        <v>578</v>
      </c>
      <c r="D1314" s="7">
        <v>150000</v>
      </c>
      <c r="E1314" s="122">
        <f>VLOOKUP($D1314,Zusammenführung!$S$7:$AD$118,4,0)</f>
        <v>100000</v>
      </c>
      <c r="F1314" s="123">
        <f>VLOOKUP($D1314,Zusammenführung!$S$7:$AD$118,7,0)</f>
        <v>150000</v>
      </c>
      <c r="G1314" s="123">
        <f>VLOOKUP($D1314,Zusammenführung!$S$7:$AD$118,10,0)</f>
        <v>147176.07973421927</v>
      </c>
      <c r="H1314" s="285">
        <f ca="1">VLOOKUP(E1314,Zusammenführung!V$7:X$118,3,0)</f>
        <v>3</v>
      </c>
      <c r="I1314" s="162">
        <f ca="1">VLOOKUP(F1314,Zusammenführung!$Y$7:$AA$118,3,0)</f>
        <v>4</v>
      </c>
      <c r="J1314" s="286">
        <f ca="1">VLOOKUP(G1314,Zusammenführung!$AB$7:$AD$118,3,0)</f>
        <v>24</v>
      </c>
    </row>
    <row r="1315" spans="1:10" x14ac:dyDescent="0.25">
      <c r="A1315" s="6" t="s">
        <v>3433</v>
      </c>
      <c r="B1315" s="5" t="s">
        <v>559</v>
      </c>
      <c r="C1315" s="5" t="s">
        <v>578</v>
      </c>
      <c r="D1315" s="7">
        <v>150000</v>
      </c>
      <c r="E1315" s="122">
        <f>VLOOKUP($D1315,Zusammenführung!$S$7:$AD$118,4,0)</f>
        <v>100000</v>
      </c>
      <c r="F1315" s="123">
        <f>VLOOKUP($D1315,Zusammenführung!$S$7:$AD$118,7,0)</f>
        <v>150000</v>
      </c>
      <c r="G1315" s="123">
        <f>VLOOKUP($D1315,Zusammenführung!$S$7:$AD$118,10,0)</f>
        <v>147176.07973421927</v>
      </c>
      <c r="H1315" s="285">
        <f ca="1">VLOOKUP(E1315,Zusammenführung!V$7:X$118,3,0)</f>
        <v>3</v>
      </c>
      <c r="I1315" s="162">
        <f ca="1">VLOOKUP(F1315,Zusammenführung!$Y$7:$AA$118,3,0)</f>
        <v>4</v>
      </c>
      <c r="J1315" s="286">
        <f ca="1">VLOOKUP(G1315,Zusammenführung!$AB$7:$AD$118,3,0)</f>
        <v>24</v>
      </c>
    </row>
    <row r="1316" spans="1:10" x14ac:dyDescent="0.25">
      <c r="A1316" s="6" t="s">
        <v>3434</v>
      </c>
      <c r="B1316" s="5" t="s">
        <v>555</v>
      </c>
      <c r="C1316" s="5" t="s">
        <v>578</v>
      </c>
      <c r="D1316" s="7">
        <v>150000</v>
      </c>
      <c r="E1316" s="122">
        <f>VLOOKUP($D1316,Zusammenführung!$S$7:$AD$118,4,0)</f>
        <v>100000</v>
      </c>
      <c r="F1316" s="123">
        <f>VLOOKUP($D1316,Zusammenführung!$S$7:$AD$118,7,0)</f>
        <v>150000</v>
      </c>
      <c r="G1316" s="123">
        <f>VLOOKUP($D1316,Zusammenführung!$S$7:$AD$118,10,0)</f>
        <v>147176.07973421927</v>
      </c>
      <c r="H1316" s="285">
        <f ca="1">VLOOKUP(E1316,Zusammenführung!V$7:X$118,3,0)</f>
        <v>3</v>
      </c>
      <c r="I1316" s="162">
        <f ca="1">VLOOKUP(F1316,Zusammenführung!$Y$7:$AA$118,3,0)</f>
        <v>4</v>
      </c>
      <c r="J1316" s="286">
        <f ca="1">VLOOKUP(G1316,Zusammenführung!$AB$7:$AD$118,3,0)</f>
        <v>24</v>
      </c>
    </row>
    <row r="1317" spans="1:10" x14ac:dyDescent="0.25">
      <c r="A1317" s="6" t="s">
        <v>3435</v>
      </c>
      <c r="B1317" s="5" t="s">
        <v>557</v>
      </c>
      <c r="C1317" s="5" t="s">
        <v>578</v>
      </c>
      <c r="D1317" s="7">
        <v>150000</v>
      </c>
      <c r="E1317" s="122">
        <f>VLOOKUP($D1317,Zusammenführung!$S$7:$AD$118,4,0)</f>
        <v>100000</v>
      </c>
      <c r="F1317" s="123">
        <f>VLOOKUP($D1317,Zusammenführung!$S$7:$AD$118,7,0)</f>
        <v>150000</v>
      </c>
      <c r="G1317" s="123">
        <f>VLOOKUP($D1317,Zusammenführung!$S$7:$AD$118,10,0)</f>
        <v>147176.07973421927</v>
      </c>
      <c r="H1317" s="285">
        <f ca="1">VLOOKUP(E1317,Zusammenführung!V$7:X$118,3,0)</f>
        <v>3</v>
      </c>
      <c r="I1317" s="162">
        <f ca="1">VLOOKUP(F1317,Zusammenführung!$Y$7:$AA$118,3,0)</f>
        <v>4</v>
      </c>
      <c r="J1317" s="286">
        <f ca="1">VLOOKUP(G1317,Zusammenführung!$AB$7:$AD$118,3,0)</f>
        <v>24</v>
      </c>
    </row>
    <row r="1318" spans="1:10" x14ac:dyDescent="0.25">
      <c r="A1318" s="6" t="s">
        <v>3436</v>
      </c>
      <c r="B1318" s="5" t="s">
        <v>564</v>
      </c>
      <c r="C1318" s="5" t="s">
        <v>578</v>
      </c>
      <c r="D1318" s="7">
        <v>125000</v>
      </c>
      <c r="E1318" s="122">
        <f>VLOOKUP($D1318,Zusammenführung!$S$7:$AD$118,4,0)</f>
        <v>100000</v>
      </c>
      <c r="F1318" s="123">
        <f>VLOOKUP($D1318,Zusammenführung!$S$7:$AD$118,7,0)</f>
        <v>100000</v>
      </c>
      <c r="G1318" s="123">
        <f>VLOOKUP($D1318,Zusammenführung!$S$7:$AD$118,10,0)</f>
        <v>123754.15282392029</v>
      </c>
      <c r="H1318" s="285">
        <f ca="1">VLOOKUP(E1318,Zusammenführung!V$7:X$118,3,0)</f>
        <v>3</v>
      </c>
      <c r="I1318" s="162">
        <f ca="1">VLOOKUP(F1318,Zusammenführung!$Y$7:$AA$118,3,0)</f>
        <v>3</v>
      </c>
      <c r="J1318" s="286">
        <f ca="1">VLOOKUP(G1318,Zusammenführung!$AB$7:$AD$118,3,0)</f>
        <v>22</v>
      </c>
    </row>
    <row r="1319" spans="1:10" x14ac:dyDescent="0.25">
      <c r="A1319" s="6" t="s">
        <v>3437</v>
      </c>
      <c r="B1319" s="5" t="s">
        <v>563</v>
      </c>
      <c r="C1319" s="5" t="s">
        <v>578</v>
      </c>
      <c r="D1319" s="7">
        <v>125000</v>
      </c>
      <c r="E1319" s="122">
        <f>VLOOKUP($D1319,Zusammenführung!$S$7:$AD$118,4,0)</f>
        <v>100000</v>
      </c>
      <c r="F1319" s="123">
        <f>VLOOKUP($D1319,Zusammenführung!$S$7:$AD$118,7,0)</f>
        <v>100000</v>
      </c>
      <c r="G1319" s="123">
        <f>VLOOKUP($D1319,Zusammenführung!$S$7:$AD$118,10,0)</f>
        <v>123754.15282392029</v>
      </c>
      <c r="H1319" s="285">
        <f ca="1">VLOOKUP(E1319,Zusammenführung!V$7:X$118,3,0)</f>
        <v>3</v>
      </c>
      <c r="I1319" s="162">
        <f ca="1">VLOOKUP(F1319,Zusammenführung!$Y$7:$AA$118,3,0)</f>
        <v>3</v>
      </c>
      <c r="J1319" s="286">
        <f ca="1">VLOOKUP(G1319,Zusammenführung!$AB$7:$AD$118,3,0)</f>
        <v>22</v>
      </c>
    </row>
    <row r="1320" spans="1:10" x14ac:dyDescent="0.25">
      <c r="A1320" s="6" t="s">
        <v>3438</v>
      </c>
      <c r="B1320" s="5" t="s">
        <v>565</v>
      </c>
      <c r="C1320" s="5" t="s">
        <v>578</v>
      </c>
      <c r="D1320" s="7">
        <v>100000</v>
      </c>
      <c r="E1320" s="122">
        <f>VLOOKUP($D1320,Zusammenführung!$S$7:$AD$118,4,0)</f>
        <v>100000</v>
      </c>
      <c r="F1320" s="123">
        <f>VLOOKUP($D1320,Zusammenführung!$S$7:$AD$118,7,0)</f>
        <v>100000</v>
      </c>
      <c r="G1320" s="123">
        <f>VLOOKUP($D1320,Zusammenführung!$S$7:$AD$118,10,0)</f>
        <v>102325.58139534885</v>
      </c>
      <c r="H1320" s="285">
        <f ca="1">VLOOKUP(E1320,Zusammenführung!V$7:X$118,3,0)</f>
        <v>3</v>
      </c>
      <c r="I1320" s="162">
        <f ca="1">VLOOKUP(F1320,Zusammenführung!$Y$7:$AA$118,3,0)</f>
        <v>3</v>
      </c>
      <c r="J1320" s="286">
        <f ca="1">VLOOKUP(G1320,Zusammenführung!$AB$7:$AD$118,3,0)</f>
        <v>20</v>
      </c>
    </row>
    <row r="1321" spans="1:10" x14ac:dyDescent="0.25">
      <c r="A1321" s="6" t="s">
        <v>3439</v>
      </c>
      <c r="B1321" s="5" t="s">
        <v>567</v>
      </c>
      <c r="C1321" s="5" t="s">
        <v>578</v>
      </c>
      <c r="D1321" s="7">
        <v>100000</v>
      </c>
      <c r="E1321" s="122">
        <f>VLOOKUP($D1321,Zusammenführung!$S$7:$AD$118,4,0)</f>
        <v>100000</v>
      </c>
      <c r="F1321" s="123">
        <f>VLOOKUP($D1321,Zusammenführung!$S$7:$AD$118,7,0)</f>
        <v>100000</v>
      </c>
      <c r="G1321" s="123">
        <f>VLOOKUP($D1321,Zusammenführung!$S$7:$AD$118,10,0)</f>
        <v>102325.58139534885</v>
      </c>
      <c r="H1321" s="285">
        <f ca="1">VLOOKUP(E1321,Zusammenführung!V$7:X$118,3,0)</f>
        <v>3</v>
      </c>
      <c r="I1321" s="162">
        <f ca="1">VLOOKUP(F1321,Zusammenführung!$Y$7:$AA$118,3,0)</f>
        <v>3</v>
      </c>
      <c r="J1321" s="286">
        <f ca="1">VLOOKUP(G1321,Zusammenführung!$AB$7:$AD$118,3,0)</f>
        <v>20</v>
      </c>
    </row>
    <row r="1322" spans="1:10" x14ac:dyDescent="0.25">
      <c r="A1322" s="6" t="s">
        <v>3440</v>
      </c>
      <c r="B1322" s="5" t="s">
        <v>568</v>
      </c>
      <c r="C1322" s="5" t="s">
        <v>578</v>
      </c>
      <c r="D1322" s="7">
        <v>100000</v>
      </c>
      <c r="E1322" s="122">
        <f>VLOOKUP($D1322,Zusammenführung!$S$7:$AD$118,4,0)</f>
        <v>100000</v>
      </c>
      <c r="F1322" s="123">
        <f>VLOOKUP($D1322,Zusammenführung!$S$7:$AD$118,7,0)</f>
        <v>100000</v>
      </c>
      <c r="G1322" s="123">
        <f>VLOOKUP($D1322,Zusammenführung!$S$7:$AD$118,10,0)</f>
        <v>102325.58139534885</v>
      </c>
      <c r="H1322" s="285">
        <f ca="1">VLOOKUP(E1322,Zusammenführung!V$7:X$118,3,0)</f>
        <v>3</v>
      </c>
      <c r="I1322" s="162">
        <f ca="1">VLOOKUP(F1322,Zusammenführung!$Y$7:$AA$118,3,0)</f>
        <v>3</v>
      </c>
      <c r="J1322" s="286">
        <f ca="1">VLOOKUP(G1322,Zusammenführung!$AB$7:$AD$118,3,0)</f>
        <v>20</v>
      </c>
    </row>
    <row r="1323" spans="1:10" x14ac:dyDescent="0.25">
      <c r="A1323" s="6" t="s">
        <v>3441</v>
      </c>
      <c r="B1323" s="5" t="s">
        <v>566</v>
      </c>
      <c r="C1323" s="5" t="s">
        <v>578</v>
      </c>
      <c r="D1323" s="7">
        <v>100000</v>
      </c>
      <c r="E1323" s="122">
        <f>VLOOKUP($D1323,Zusammenführung!$S$7:$AD$118,4,0)</f>
        <v>100000</v>
      </c>
      <c r="F1323" s="123">
        <f>VLOOKUP($D1323,Zusammenführung!$S$7:$AD$118,7,0)</f>
        <v>100000</v>
      </c>
      <c r="G1323" s="123">
        <f>VLOOKUP($D1323,Zusammenführung!$S$7:$AD$118,10,0)</f>
        <v>102325.58139534885</v>
      </c>
      <c r="H1323" s="285">
        <f ca="1">VLOOKUP(E1323,Zusammenführung!V$7:X$118,3,0)</f>
        <v>3</v>
      </c>
      <c r="I1323" s="162">
        <f ca="1">VLOOKUP(F1323,Zusammenführung!$Y$7:$AA$118,3,0)</f>
        <v>3</v>
      </c>
      <c r="J1323" s="286">
        <f ca="1">VLOOKUP(G1323,Zusammenführung!$AB$7:$AD$118,3,0)</f>
        <v>20</v>
      </c>
    </row>
    <row r="1324" spans="1:10" x14ac:dyDescent="0.25">
      <c r="A1324" s="6" t="s">
        <v>3442</v>
      </c>
      <c r="B1324" s="5" t="s">
        <v>570</v>
      </c>
      <c r="C1324" s="5" t="s">
        <v>578</v>
      </c>
      <c r="D1324" s="7">
        <v>75000</v>
      </c>
      <c r="E1324" s="122">
        <f>VLOOKUP($D1324,Zusammenführung!$S$7:$AD$118,4,0)</f>
        <v>50000</v>
      </c>
      <c r="F1324" s="123">
        <f>VLOOKUP($D1324,Zusammenführung!$S$7:$AD$118,7,0)</f>
        <v>50000</v>
      </c>
      <c r="G1324" s="123">
        <f>VLOOKUP($D1324,Zusammenführung!$S$7:$AD$118,10,0)</f>
        <v>73920.265780730901</v>
      </c>
      <c r="H1324" s="285">
        <f ca="1">VLOOKUP(E1324,Zusammenführung!V$7:X$118,3,0)</f>
        <v>2</v>
      </c>
      <c r="I1324" s="162">
        <f ca="1">VLOOKUP(F1324,Zusammenführung!$Y$7:$AA$118,3,0)</f>
        <v>2</v>
      </c>
      <c r="J1324" s="286">
        <f ca="1">VLOOKUP(G1324,Zusammenführung!$AB$7:$AD$118,3,0)</f>
        <v>17</v>
      </c>
    </row>
    <row r="1325" spans="1:10" x14ac:dyDescent="0.25">
      <c r="A1325" s="6" t="s">
        <v>3443</v>
      </c>
      <c r="B1325" s="5" t="s">
        <v>572</v>
      </c>
      <c r="C1325" s="5" t="s">
        <v>578</v>
      </c>
      <c r="D1325" s="7">
        <v>75000</v>
      </c>
      <c r="E1325" s="122">
        <f>VLOOKUP($D1325,Zusammenführung!$S$7:$AD$118,4,0)</f>
        <v>50000</v>
      </c>
      <c r="F1325" s="123">
        <f>VLOOKUP($D1325,Zusammenführung!$S$7:$AD$118,7,0)</f>
        <v>50000</v>
      </c>
      <c r="G1325" s="123">
        <f>VLOOKUP($D1325,Zusammenführung!$S$7:$AD$118,10,0)</f>
        <v>73920.265780730901</v>
      </c>
      <c r="H1325" s="285">
        <f ca="1">VLOOKUP(E1325,Zusammenführung!V$7:X$118,3,0)</f>
        <v>2</v>
      </c>
      <c r="I1325" s="162">
        <f ca="1">VLOOKUP(F1325,Zusammenführung!$Y$7:$AA$118,3,0)</f>
        <v>2</v>
      </c>
      <c r="J1325" s="286">
        <f ca="1">VLOOKUP(G1325,Zusammenführung!$AB$7:$AD$118,3,0)</f>
        <v>17</v>
      </c>
    </row>
    <row r="1326" spans="1:10" x14ac:dyDescent="0.25">
      <c r="A1326" s="6" t="s">
        <v>3444</v>
      </c>
      <c r="B1326" s="5" t="s">
        <v>574</v>
      </c>
      <c r="C1326" s="5" t="s">
        <v>578</v>
      </c>
      <c r="D1326" s="7">
        <v>75000</v>
      </c>
      <c r="E1326" s="122">
        <f>VLOOKUP($D1326,Zusammenführung!$S$7:$AD$118,4,0)</f>
        <v>50000</v>
      </c>
      <c r="F1326" s="123">
        <f>VLOOKUP($D1326,Zusammenführung!$S$7:$AD$118,7,0)</f>
        <v>50000</v>
      </c>
      <c r="G1326" s="123">
        <f>VLOOKUP($D1326,Zusammenführung!$S$7:$AD$118,10,0)</f>
        <v>73920.265780730901</v>
      </c>
      <c r="H1326" s="285">
        <f ca="1">VLOOKUP(E1326,Zusammenführung!V$7:X$118,3,0)</f>
        <v>2</v>
      </c>
      <c r="I1326" s="162">
        <f ca="1">VLOOKUP(F1326,Zusammenführung!$Y$7:$AA$118,3,0)</f>
        <v>2</v>
      </c>
      <c r="J1326" s="286">
        <f ca="1">VLOOKUP(G1326,Zusammenführung!$AB$7:$AD$118,3,0)</f>
        <v>17</v>
      </c>
    </row>
    <row r="1327" spans="1:10" x14ac:dyDescent="0.25">
      <c r="A1327" s="6" t="s">
        <v>3445</v>
      </c>
      <c r="B1327" s="5" t="s">
        <v>569</v>
      </c>
      <c r="C1327" s="5" t="s">
        <v>578</v>
      </c>
      <c r="D1327" s="7">
        <v>75000</v>
      </c>
      <c r="E1327" s="122">
        <f>VLOOKUP($D1327,Zusammenführung!$S$7:$AD$118,4,0)</f>
        <v>50000</v>
      </c>
      <c r="F1327" s="123">
        <f>VLOOKUP($D1327,Zusammenführung!$S$7:$AD$118,7,0)</f>
        <v>50000</v>
      </c>
      <c r="G1327" s="123">
        <f>VLOOKUP($D1327,Zusammenführung!$S$7:$AD$118,10,0)</f>
        <v>73920.265780730901</v>
      </c>
      <c r="H1327" s="285">
        <f ca="1">VLOOKUP(E1327,Zusammenführung!V$7:X$118,3,0)</f>
        <v>2</v>
      </c>
      <c r="I1327" s="162">
        <f ca="1">VLOOKUP(F1327,Zusammenführung!$Y$7:$AA$118,3,0)</f>
        <v>2</v>
      </c>
      <c r="J1327" s="286">
        <f ca="1">VLOOKUP(G1327,Zusammenführung!$AB$7:$AD$118,3,0)</f>
        <v>17</v>
      </c>
    </row>
    <row r="1328" spans="1:10" x14ac:dyDescent="0.25">
      <c r="A1328" s="6" t="s">
        <v>3446</v>
      </c>
      <c r="B1328" s="5" t="s">
        <v>573</v>
      </c>
      <c r="C1328" s="5" t="s">
        <v>578</v>
      </c>
      <c r="D1328" s="7">
        <v>75000</v>
      </c>
      <c r="E1328" s="122">
        <f>VLOOKUP($D1328,Zusammenführung!$S$7:$AD$118,4,0)</f>
        <v>50000</v>
      </c>
      <c r="F1328" s="123">
        <f>VLOOKUP($D1328,Zusammenführung!$S$7:$AD$118,7,0)</f>
        <v>50000</v>
      </c>
      <c r="G1328" s="123">
        <f>VLOOKUP($D1328,Zusammenführung!$S$7:$AD$118,10,0)</f>
        <v>73920.265780730901</v>
      </c>
      <c r="H1328" s="285">
        <f ca="1">VLOOKUP(E1328,Zusammenführung!V$7:X$118,3,0)</f>
        <v>2</v>
      </c>
      <c r="I1328" s="162">
        <f ca="1">VLOOKUP(F1328,Zusammenführung!$Y$7:$AA$118,3,0)</f>
        <v>2</v>
      </c>
      <c r="J1328" s="286">
        <f ca="1">VLOOKUP(G1328,Zusammenführung!$AB$7:$AD$118,3,0)</f>
        <v>17</v>
      </c>
    </row>
    <row r="1329" spans="1:10" x14ac:dyDescent="0.25">
      <c r="A1329" s="6" t="s">
        <v>3447</v>
      </c>
      <c r="B1329" s="5" t="s">
        <v>571</v>
      </c>
      <c r="C1329" s="5" t="s">
        <v>578</v>
      </c>
      <c r="D1329" s="7">
        <v>75000</v>
      </c>
      <c r="E1329" s="122">
        <f>VLOOKUP($D1329,Zusammenführung!$S$7:$AD$118,4,0)</f>
        <v>50000</v>
      </c>
      <c r="F1329" s="123">
        <f>VLOOKUP($D1329,Zusammenführung!$S$7:$AD$118,7,0)</f>
        <v>50000</v>
      </c>
      <c r="G1329" s="123">
        <f>VLOOKUP($D1329,Zusammenführung!$S$7:$AD$118,10,0)</f>
        <v>73920.265780730901</v>
      </c>
      <c r="H1329" s="285">
        <f ca="1">VLOOKUP(E1329,Zusammenführung!V$7:X$118,3,0)</f>
        <v>2</v>
      </c>
      <c r="I1329" s="162">
        <f ca="1">VLOOKUP(F1329,Zusammenführung!$Y$7:$AA$118,3,0)</f>
        <v>2</v>
      </c>
      <c r="J1329" s="286">
        <f ca="1">VLOOKUP(G1329,Zusammenführung!$AB$7:$AD$118,3,0)</f>
        <v>17</v>
      </c>
    </row>
    <row r="1330" spans="1:10" x14ac:dyDescent="0.25">
      <c r="A1330" s="6" t="s">
        <v>3448</v>
      </c>
      <c r="B1330" s="5" t="s">
        <v>575</v>
      </c>
      <c r="C1330" s="5" t="s">
        <v>578</v>
      </c>
      <c r="D1330" s="7">
        <v>50000</v>
      </c>
      <c r="E1330" s="122">
        <f>VLOOKUP($D1330,Zusammenführung!$S$7:$AD$118,4,0)</f>
        <v>50000</v>
      </c>
      <c r="F1330" s="123">
        <f>VLOOKUP($D1330,Zusammenführung!$S$7:$AD$118,7,0)</f>
        <v>50000</v>
      </c>
      <c r="G1330" s="123">
        <f>VLOOKUP($D1330,Zusammenführung!$S$7:$AD$118,10,0)</f>
        <v>50000</v>
      </c>
      <c r="H1330" s="285">
        <f ca="1">VLOOKUP(E1330,Zusammenführung!V$7:X$118,3,0)</f>
        <v>2</v>
      </c>
      <c r="I1330" s="162">
        <f ca="1">VLOOKUP(F1330,Zusammenführung!$Y$7:$AA$118,3,0)</f>
        <v>2</v>
      </c>
      <c r="J1330" s="286">
        <f ca="1">VLOOKUP(G1330,Zusammenführung!$AB$7:$AD$118,3,0)</f>
        <v>14</v>
      </c>
    </row>
    <row r="1331" spans="1:10" x14ac:dyDescent="0.25">
      <c r="A1331" s="6" t="s">
        <v>3449</v>
      </c>
      <c r="B1331" s="5" t="s">
        <v>577</v>
      </c>
      <c r="C1331" s="5" t="s">
        <v>578</v>
      </c>
      <c r="D1331" s="7">
        <v>25000</v>
      </c>
      <c r="E1331" s="122">
        <f>VLOOKUP($D1331,Zusammenführung!$S$7:$AD$118,4,0)</f>
        <v>25000</v>
      </c>
      <c r="F1331" s="123">
        <f>VLOOKUP($D1331,Zusammenführung!$S$7:$AD$118,7,0)</f>
        <v>25000</v>
      </c>
      <c r="G1331" s="123">
        <f>VLOOKUP($D1331,Zusammenführung!$S$7:$AD$118,10,0)</f>
        <v>25000</v>
      </c>
      <c r="H1331" s="285">
        <f ca="1">VLOOKUP(E1331,Zusammenführung!V$7:X$118,3,0)</f>
        <v>1</v>
      </c>
      <c r="I1331" s="162">
        <f ca="1">VLOOKUP(F1331,Zusammenführung!$Y$7:$AA$118,3,0)</f>
        <v>1</v>
      </c>
      <c r="J1331" s="286">
        <f ca="1">VLOOKUP(G1331,Zusammenführung!$AB$7:$AD$118,3,0)</f>
        <v>7</v>
      </c>
    </row>
    <row r="1332" spans="1:10" x14ac:dyDescent="0.25">
      <c r="A1332" s="6" t="s">
        <v>3450</v>
      </c>
      <c r="B1332" s="5" t="s">
        <v>576</v>
      </c>
      <c r="C1332" s="5" t="s">
        <v>578</v>
      </c>
      <c r="D1332" s="7">
        <v>25000</v>
      </c>
      <c r="E1332" s="122">
        <f>VLOOKUP($D1332,Zusammenführung!$S$7:$AD$118,4,0)</f>
        <v>25000</v>
      </c>
      <c r="F1332" s="123">
        <f>VLOOKUP($D1332,Zusammenführung!$S$7:$AD$118,7,0)</f>
        <v>25000</v>
      </c>
      <c r="G1332" s="123">
        <f>VLOOKUP($D1332,Zusammenführung!$S$7:$AD$118,10,0)</f>
        <v>25000</v>
      </c>
      <c r="H1332" s="285">
        <f ca="1">VLOOKUP(E1332,Zusammenführung!V$7:X$118,3,0)</f>
        <v>1</v>
      </c>
      <c r="I1332" s="162">
        <f ca="1">VLOOKUP(F1332,Zusammenführung!$Y$7:$AA$118,3,0)</f>
        <v>1</v>
      </c>
      <c r="J1332" s="286">
        <f ca="1">VLOOKUP(G1332,Zusammenführung!$AB$7:$AD$118,3,0)</f>
        <v>7</v>
      </c>
    </row>
    <row r="1333" spans="1:10" x14ac:dyDescent="0.25">
      <c r="A1333" s="6" t="s">
        <v>3451</v>
      </c>
      <c r="B1333" s="5" t="s">
        <v>579</v>
      </c>
      <c r="C1333" s="5" t="s">
        <v>630</v>
      </c>
      <c r="D1333" s="7">
        <v>800000</v>
      </c>
      <c r="E1333" s="122">
        <f>VLOOKUP($D1333,Zusammenführung!$S$7:$AD$118,4,0)</f>
        <v>800000</v>
      </c>
      <c r="F1333" s="123">
        <f>VLOOKUP($D1333,Zusammenführung!$S$7:$AD$118,7,0)</f>
        <v>800000</v>
      </c>
      <c r="G1333" s="123">
        <f>VLOOKUP($D1333,Zusammenführung!$S$7:$AD$118,10,0)</f>
        <v>800000</v>
      </c>
      <c r="H1333" s="285">
        <f ca="1">VLOOKUP(E1333,Zusammenführung!V$7:X$118,3,0)</f>
        <v>6</v>
      </c>
      <c r="I1333" s="162">
        <f ca="1">VLOOKUP(F1333,Zusammenführung!$Y$7:$AA$118,3,0)</f>
        <v>9</v>
      </c>
      <c r="J1333" s="286">
        <f ca="1">VLOOKUP(G1333,Zusammenführung!$AB$7:$AD$118,3,0)</f>
        <v>42</v>
      </c>
    </row>
    <row r="1334" spans="1:10" x14ac:dyDescent="0.25">
      <c r="A1334" s="6" t="s">
        <v>3452</v>
      </c>
      <c r="B1334" s="5" t="s">
        <v>580</v>
      </c>
      <c r="C1334" s="5" t="s">
        <v>630</v>
      </c>
      <c r="D1334" s="7">
        <v>500000</v>
      </c>
      <c r="E1334" s="122">
        <f>VLOOKUP($D1334,Zusammenführung!$S$7:$AD$118,4,0)</f>
        <v>500000</v>
      </c>
      <c r="F1334" s="123">
        <f>VLOOKUP($D1334,Zusammenführung!$S$7:$AD$118,7,0)</f>
        <v>400000</v>
      </c>
      <c r="G1334" s="123">
        <f>VLOOKUP($D1334,Zusammenführung!$S$7:$AD$118,10,0)</f>
        <v>513883.29979879287</v>
      </c>
      <c r="H1334" s="285">
        <f ca="1">VLOOKUP(E1334,Zusammenführung!V$7:X$118,3,0)</f>
        <v>5</v>
      </c>
      <c r="I1334" s="162">
        <f ca="1">VLOOKUP(F1334,Zusammenführung!$Y$7:$AA$118,3,0)</f>
        <v>7</v>
      </c>
      <c r="J1334" s="286">
        <f ca="1">VLOOKUP(G1334,Zusammenführung!$AB$7:$AD$118,3,0)</f>
        <v>36</v>
      </c>
    </row>
    <row r="1335" spans="1:10" x14ac:dyDescent="0.25">
      <c r="A1335" s="6" t="s">
        <v>3453</v>
      </c>
      <c r="B1335" s="5" t="s">
        <v>581</v>
      </c>
      <c r="C1335" s="5" t="s">
        <v>630</v>
      </c>
      <c r="D1335" s="7">
        <v>500000</v>
      </c>
      <c r="E1335" s="122">
        <f>VLOOKUP($D1335,Zusammenführung!$S$7:$AD$118,4,0)</f>
        <v>500000</v>
      </c>
      <c r="F1335" s="123">
        <f>VLOOKUP($D1335,Zusammenführung!$S$7:$AD$118,7,0)</f>
        <v>400000</v>
      </c>
      <c r="G1335" s="123">
        <f>VLOOKUP($D1335,Zusammenführung!$S$7:$AD$118,10,0)</f>
        <v>513883.29979879287</v>
      </c>
      <c r="H1335" s="285">
        <f ca="1">VLOOKUP(E1335,Zusammenführung!V$7:X$118,3,0)</f>
        <v>5</v>
      </c>
      <c r="I1335" s="162">
        <f ca="1">VLOOKUP(F1335,Zusammenführung!$Y$7:$AA$118,3,0)</f>
        <v>7</v>
      </c>
      <c r="J1335" s="286">
        <f ca="1">VLOOKUP(G1335,Zusammenführung!$AB$7:$AD$118,3,0)</f>
        <v>36</v>
      </c>
    </row>
    <row r="1336" spans="1:10" x14ac:dyDescent="0.25">
      <c r="A1336" s="6" t="s">
        <v>3454</v>
      </c>
      <c r="B1336" s="5" t="s">
        <v>582</v>
      </c>
      <c r="C1336" s="5" t="s">
        <v>630</v>
      </c>
      <c r="D1336" s="7">
        <v>400000</v>
      </c>
      <c r="E1336" s="122">
        <f>VLOOKUP($D1336,Zusammenführung!$S$7:$AD$118,4,0)</f>
        <v>500000</v>
      </c>
      <c r="F1336" s="123">
        <f>VLOOKUP($D1336,Zusammenführung!$S$7:$AD$118,7,0)</f>
        <v>400000</v>
      </c>
      <c r="G1336" s="123">
        <f>VLOOKUP($D1336,Zusammenführung!$S$7:$AD$118,10,0)</f>
        <v>387122.73641851114</v>
      </c>
      <c r="H1336" s="285">
        <f ca="1">VLOOKUP(E1336,Zusammenführung!V$7:X$118,3,0)</f>
        <v>5</v>
      </c>
      <c r="I1336" s="162">
        <f ca="1">VLOOKUP(F1336,Zusammenführung!$Y$7:$AA$118,3,0)</f>
        <v>7</v>
      </c>
      <c r="J1336" s="286">
        <f ca="1">VLOOKUP(G1336,Zusammenführung!$AB$7:$AD$118,3,0)</f>
        <v>33</v>
      </c>
    </row>
    <row r="1337" spans="1:10" x14ac:dyDescent="0.25">
      <c r="A1337" s="6" t="s">
        <v>3455</v>
      </c>
      <c r="B1337" s="5" t="s">
        <v>583</v>
      </c>
      <c r="C1337" s="5" t="s">
        <v>630</v>
      </c>
      <c r="D1337" s="7">
        <v>400000</v>
      </c>
      <c r="E1337" s="122">
        <f>VLOOKUP($D1337,Zusammenführung!$S$7:$AD$118,4,0)</f>
        <v>500000</v>
      </c>
      <c r="F1337" s="123">
        <f>VLOOKUP($D1337,Zusammenführung!$S$7:$AD$118,7,0)</f>
        <v>400000</v>
      </c>
      <c r="G1337" s="123">
        <f>VLOOKUP($D1337,Zusammenführung!$S$7:$AD$118,10,0)</f>
        <v>387122.73641851114</v>
      </c>
      <c r="H1337" s="285">
        <f ca="1">VLOOKUP(E1337,Zusammenführung!V$7:X$118,3,0)</f>
        <v>5</v>
      </c>
      <c r="I1337" s="162">
        <f ca="1">VLOOKUP(F1337,Zusammenführung!$Y$7:$AA$118,3,0)</f>
        <v>7</v>
      </c>
      <c r="J1337" s="286">
        <f ca="1">VLOOKUP(G1337,Zusammenführung!$AB$7:$AD$118,3,0)</f>
        <v>33</v>
      </c>
    </row>
    <row r="1338" spans="1:10" x14ac:dyDescent="0.25">
      <c r="A1338" s="6" t="s">
        <v>3456</v>
      </c>
      <c r="B1338" s="5" t="s">
        <v>585</v>
      </c>
      <c r="C1338" s="5" t="s">
        <v>630</v>
      </c>
      <c r="D1338" s="7">
        <v>350000</v>
      </c>
      <c r="E1338" s="122">
        <f>VLOOKUP($D1338,Zusammenführung!$S$7:$AD$118,4,0)</f>
        <v>200000</v>
      </c>
      <c r="F1338" s="123">
        <f>VLOOKUP($D1338,Zusammenführung!$S$7:$AD$118,7,0)</f>
        <v>300000</v>
      </c>
      <c r="G1338" s="123">
        <f>VLOOKUP($D1338,Zusammenführung!$S$7:$AD$118,10,0)</f>
        <v>347283.70221327973</v>
      </c>
      <c r="H1338" s="285">
        <f ca="1">VLOOKUP(E1338,Zusammenführung!V$7:X$118,3,0)</f>
        <v>4</v>
      </c>
      <c r="I1338" s="162">
        <f ca="1">VLOOKUP(F1338,Zusammenführung!$Y$7:$AA$118,3,0)</f>
        <v>6</v>
      </c>
      <c r="J1338" s="286">
        <f ca="1">VLOOKUP(G1338,Zusammenführung!$AB$7:$AD$118,3,0)</f>
        <v>32</v>
      </c>
    </row>
    <row r="1339" spans="1:10" x14ac:dyDescent="0.25">
      <c r="A1339" s="6" t="s">
        <v>3457</v>
      </c>
      <c r="B1339" s="5" t="s">
        <v>584</v>
      </c>
      <c r="C1339" s="5" t="s">
        <v>630</v>
      </c>
      <c r="D1339" s="7">
        <v>350000</v>
      </c>
      <c r="E1339" s="122">
        <f>VLOOKUP($D1339,Zusammenführung!$S$7:$AD$118,4,0)</f>
        <v>200000</v>
      </c>
      <c r="F1339" s="123">
        <f>VLOOKUP($D1339,Zusammenführung!$S$7:$AD$118,7,0)</f>
        <v>300000</v>
      </c>
      <c r="G1339" s="123">
        <f>VLOOKUP($D1339,Zusammenführung!$S$7:$AD$118,10,0)</f>
        <v>347283.70221327973</v>
      </c>
      <c r="H1339" s="285">
        <f ca="1">VLOOKUP(E1339,Zusammenführung!V$7:X$118,3,0)</f>
        <v>4</v>
      </c>
      <c r="I1339" s="162">
        <f ca="1">VLOOKUP(F1339,Zusammenführung!$Y$7:$AA$118,3,0)</f>
        <v>6</v>
      </c>
      <c r="J1339" s="286">
        <f ca="1">VLOOKUP(G1339,Zusammenführung!$AB$7:$AD$118,3,0)</f>
        <v>32</v>
      </c>
    </row>
    <row r="1340" spans="1:10" x14ac:dyDescent="0.25">
      <c r="A1340" s="6" t="s">
        <v>3458</v>
      </c>
      <c r="B1340" s="5" t="s">
        <v>586</v>
      </c>
      <c r="C1340" s="5" t="s">
        <v>630</v>
      </c>
      <c r="D1340" s="7">
        <v>350000</v>
      </c>
      <c r="E1340" s="122">
        <f>VLOOKUP($D1340,Zusammenführung!$S$7:$AD$118,4,0)</f>
        <v>200000</v>
      </c>
      <c r="F1340" s="123">
        <f>VLOOKUP($D1340,Zusammenführung!$S$7:$AD$118,7,0)</f>
        <v>300000</v>
      </c>
      <c r="G1340" s="123">
        <f>VLOOKUP($D1340,Zusammenführung!$S$7:$AD$118,10,0)</f>
        <v>347283.70221327973</v>
      </c>
      <c r="H1340" s="285">
        <f ca="1">VLOOKUP(E1340,Zusammenführung!V$7:X$118,3,0)</f>
        <v>4</v>
      </c>
      <c r="I1340" s="162">
        <f ca="1">VLOOKUP(F1340,Zusammenführung!$Y$7:$AA$118,3,0)</f>
        <v>6</v>
      </c>
      <c r="J1340" s="286">
        <f ca="1">VLOOKUP(G1340,Zusammenführung!$AB$7:$AD$118,3,0)</f>
        <v>32</v>
      </c>
    </row>
    <row r="1341" spans="1:10" x14ac:dyDescent="0.25">
      <c r="A1341" s="6" t="s">
        <v>3459</v>
      </c>
      <c r="B1341" s="5" t="s">
        <v>587</v>
      </c>
      <c r="C1341" s="5" t="s">
        <v>630</v>
      </c>
      <c r="D1341" s="7">
        <v>325000</v>
      </c>
      <c r="E1341" s="122">
        <f>VLOOKUP($D1341,Zusammenführung!$S$7:$AD$118,4,0)</f>
        <v>200000</v>
      </c>
      <c r="F1341" s="123">
        <f>VLOOKUP($D1341,Zusammenführung!$S$7:$AD$118,7,0)</f>
        <v>300000</v>
      </c>
      <c r="G1341" s="123">
        <f>VLOOKUP($D1341,Zusammenführung!$S$7:$AD$118,10,0)</f>
        <v>308651.9114688129</v>
      </c>
      <c r="H1341" s="285">
        <f ca="1">VLOOKUP(E1341,Zusammenführung!V$7:X$118,3,0)</f>
        <v>4</v>
      </c>
      <c r="I1341" s="162">
        <f ca="1">VLOOKUP(F1341,Zusammenführung!$Y$7:$AA$118,3,0)</f>
        <v>6</v>
      </c>
      <c r="J1341" s="286">
        <f ca="1">VLOOKUP(G1341,Zusammenführung!$AB$7:$AD$118,3,0)</f>
        <v>31</v>
      </c>
    </row>
    <row r="1342" spans="1:10" x14ac:dyDescent="0.25">
      <c r="A1342" s="6" t="s">
        <v>3460</v>
      </c>
      <c r="B1342" s="5" t="s">
        <v>589</v>
      </c>
      <c r="C1342" s="5" t="s">
        <v>630</v>
      </c>
      <c r="D1342" s="7">
        <v>300000</v>
      </c>
      <c r="E1342" s="122">
        <f>VLOOKUP($D1342,Zusammenführung!$S$7:$AD$118,4,0)</f>
        <v>200000</v>
      </c>
      <c r="F1342" s="123">
        <f>VLOOKUP($D1342,Zusammenführung!$S$7:$AD$118,7,0)</f>
        <v>300000</v>
      </c>
      <c r="G1342" s="123">
        <f>VLOOKUP($D1342,Zusammenführung!$S$7:$AD$118,10,0)</f>
        <v>308651.9114688129</v>
      </c>
      <c r="H1342" s="285">
        <f ca="1">VLOOKUP(E1342,Zusammenführung!V$7:X$118,3,0)</f>
        <v>4</v>
      </c>
      <c r="I1342" s="162">
        <f ca="1">VLOOKUP(F1342,Zusammenführung!$Y$7:$AA$118,3,0)</f>
        <v>6</v>
      </c>
      <c r="J1342" s="286">
        <f ca="1">VLOOKUP(G1342,Zusammenführung!$AB$7:$AD$118,3,0)</f>
        <v>31</v>
      </c>
    </row>
    <row r="1343" spans="1:10" x14ac:dyDescent="0.25">
      <c r="A1343" s="6" t="s">
        <v>3461</v>
      </c>
      <c r="B1343" s="5" t="s">
        <v>590</v>
      </c>
      <c r="C1343" s="5" t="s">
        <v>630</v>
      </c>
      <c r="D1343" s="7">
        <v>300000</v>
      </c>
      <c r="E1343" s="122">
        <f>VLOOKUP($D1343,Zusammenführung!$S$7:$AD$118,4,0)</f>
        <v>200000</v>
      </c>
      <c r="F1343" s="123">
        <f>VLOOKUP($D1343,Zusammenführung!$S$7:$AD$118,7,0)</f>
        <v>300000</v>
      </c>
      <c r="G1343" s="123">
        <f>VLOOKUP($D1343,Zusammenführung!$S$7:$AD$118,10,0)</f>
        <v>308651.9114688129</v>
      </c>
      <c r="H1343" s="285">
        <f ca="1">VLOOKUP(E1343,Zusammenführung!V$7:X$118,3,0)</f>
        <v>4</v>
      </c>
      <c r="I1343" s="162">
        <f ca="1">VLOOKUP(F1343,Zusammenführung!$Y$7:$AA$118,3,0)</f>
        <v>6</v>
      </c>
      <c r="J1343" s="286">
        <f ca="1">VLOOKUP(G1343,Zusammenführung!$AB$7:$AD$118,3,0)</f>
        <v>31</v>
      </c>
    </row>
    <row r="1344" spans="1:10" x14ac:dyDescent="0.25">
      <c r="A1344" s="6" t="s">
        <v>3462</v>
      </c>
      <c r="B1344" s="5" t="s">
        <v>591</v>
      </c>
      <c r="C1344" s="5" t="s">
        <v>630</v>
      </c>
      <c r="D1344" s="7">
        <v>300000</v>
      </c>
      <c r="E1344" s="122">
        <f>VLOOKUP($D1344,Zusammenführung!$S$7:$AD$118,4,0)</f>
        <v>200000</v>
      </c>
      <c r="F1344" s="123">
        <f>VLOOKUP($D1344,Zusammenführung!$S$7:$AD$118,7,0)</f>
        <v>300000</v>
      </c>
      <c r="G1344" s="123">
        <f>VLOOKUP($D1344,Zusammenführung!$S$7:$AD$118,10,0)</f>
        <v>308651.9114688129</v>
      </c>
      <c r="H1344" s="285">
        <f ca="1">VLOOKUP(E1344,Zusammenführung!V$7:X$118,3,0)</f>
        <v>4</v>
      </c>
      <c r="I1344" s="162">
        <f ca="1">VLOOKUP(F1344,Zusammenführung!$Y$7:$AA$118,3,0)</f>
        <v>6</v>
      </c>
      <c r="J1344" s="286">
        <f ca="1">VLOOKUP(G1344,Zusammenführung!$AB$7:$AD$118,3,0)</f>
        <v>31</v>
      </c>
    </row>
    <row r="1345" spans="1:10" x14ac:dyDescent="0.25">
      <c r="A1345" s="6" t="s">
        <v>3463</v>
      </c>
      <c r="B1345" s="5" t="s">
        <v>588</v>
      </c>
      <c r="C1345" s="5" t="s">
        <v>630</v>
      </c>
      <c r="D1345" s="7">
        <v>300000</v>
      </c>
      <c r="E1345" s="122">
        <f>VLOOKUP($D1345,Zusammenführung!$S$7:$AD$118,4,0)</f>
        <v>200000</v>
      </c>
      <c r="F1345" s="123">
        <f>VLOOKUP($D1345,Zusammenführung!$S$7:$AD$118,7,0)</f>
        <v>300000</v>
      </c>
      <c r="G1345" s="123">
        <f>VLOOKUP($D1345,Zusammenführung!$S$7:$AD$118,10,0)</f>
        <v>308651.9114688129</v>
      </c>
      <c r="H1345" s="285">
        <f ca="1">VLOOKUP(E1345,Zusammenführung!V$7:X$118,3,0)</f>
        <v>4</v>
      </c>
      <c r="I1345" s="162">
        <f ca="1">VLOOKUP(F1345,Zusammenführung!$Y$7:$AA$118,3,0)</f>
        <v>6</v>
      </c>
      <c r="J1345" s="286">
        <f ca="1">VLOOKUP(G1345,Zusammenführung!$AB$7:$AD$118,3,0)</f>
        <v>31</v>
      </c>
    </row>
    <row r="1346" spans="1:10" x14ac:dyDescent="0.25">
      <c r="A1346" s="6" t="s">
        <v>3464</v>
      </c>
      <c r="B1346" s="5" t="s">
        <v>592</v>
      </c>
      <c r="C1346" s="5" t="s">
        <v>630</v>
      </c>
      <c r="D1346" s="7">
        <v>300000</v>
      </c>
      <c r="E1346" s="122">
        <f>VLOOKUP($D1346,Zusammenführung!$S$7:$AD$118,4,0)</f>
        <v>200000</v>
      </c>
      <c r="F1346" s="123">
        <f>VLOOKUP($D1346,Zusammenführung!$S$7:$AD$118,7,0)</f>
        <v>300000</v>
      </c>
      <c r="G1346" s="123">
        <f>VLOOKUP($D1346,Zusammenführung!$S$7:$AD$118,10,0)</f>
        <v>308651.9114688129</v>
      </c>
      <c r="H1346" s="285">
        <f ca="1">VLOOKUP(E1346,Zusammenführung!V$7:X$118,3,0)</f>
        <v>4</v>
      </c>
      <c r="I1346" s="162">
        <f ca="1">VLOOKUP(F1346,Zusammenführung!$Y$7:$AA$118,3,0)</f>
        <v>6</v>
      </c>
      <c r="J1346" s="286">
        <f ca="1">VLOOKUP(G1346,Zusammenführung!$AB$7:$AD$118,3,0)</f>
        <v>31</v>
      </c>
    </row>
    <row r="1347" spans="1:10" x14ac:dyDescent="0.25">
      <c r="A1347" s="6" t="s">
        <v>3465</v>
      </c>
      <c r="B1347" s="5" t="s">
        <v>594</v>
      </c>
      <c r="C1347" s="5" t="s">
        <v>630</v>
      </c>
      <c r="D1347" s="7">
        <v>275000</v>
      </c>
      <c r="E1347" s="122">
        <f>VLOOKUP($D1347,Zusammenführung!$S$7:$AD$118,4,0)</f>
        <v>200000</v>
      </c>
      <c r="F1347" s="123">
        <f>VLOOKUP($D1347,Zusammenführung!$S$7:$AD$118,7,0)</f>
        <v>300000</v>
      </c>
      <c r="G1347" s="123">
        <f>VLOOKUP($D1347,Zusammenführung!$S$7:$AD$118,10,0)</f>
        <v>271227.36418511067</v>
      </c>
      <c r="H1347" s="285">
        <f ca="1">VLOOKUP(E1347,Zusammenführung!V$7:X$118,3,0)</f>
        <v>4</v>
      </c>
      <c r="I1347" s="162">
        <f ca="1">VLOOKUP(F1347,Zusammenführung!$Y$7:$AA$118,3,0)</f>
        <v>6</v>
      </c>
      <c r="J1347" s="286">
        <f ca="1">VLOOKUP(G1347,Zusammenführung!$AB$7:$AD$118,3,0)</f>
        <v>30</v>
      </c>
    </row>
    <row r="1348" spans="1:10" x14ac:dyDescent="0.25">
      <c r="A1348" s="6" t="s">
        <v>3466</v>
      </c>
      <c r="B1348" s="5" t="s">
        <v>593</v>
      </c>
      <c r="C1348" s="5" t="s">
        <v>630</v>
      </c>
      <c r="D1348" s="7">
        <v>275000</v>
      </c>
      <c r="E1348" s="122">
        <f>VLOOKUP($D1348,Zusammenführung!$S$7:$AD$118,4,0)</f>
        <v>200000</v>
      </c>
      <c r="F1348" s="123">
        <f>VLOOKUP($D1348,Zusammenführung!$S$7:$AD$118,7,0)</f>
        <v>300000</v>
      </c>
      <c r="G1348" s="123">
        <f>VLOOKUP($D1348,Zusammenführung!$S$7:$AD$118,10,0)</f>
        <v>271227.36418511067</v>
      </c>
      <c r="H1348" s="285">
        <f ca="1">VLOOKUP(E1348,Zusammenführung!V$7:X$118,3,0)</f>
        <v>4</v>
      </c>
      <c r="I1348" s="162">
        <f ca="1">VLOOKUP(F1348,Zusammenführung!$Y$7:$AA$118,3,0)</f>
        <v>6</v>
      </c>
      <c r="J1348" s="286">
        <f ca="1">VLOOKUP(G1348,Zusammenführung!$AB$7:$AD$118,3,0)</f>
        <v>30</v>
      </c>
    </row>
    <row r="1349" spans="1:10" x14ac:dyDescent="0.25">
      <c r="A1349" s="6" t="s">
        <v>3467</v>
      </c>
      <c r="B1349" s="5" t="s">
        <v>596</v>
      </c>
      <c r="C1349" s="5" t="s">
        <v>630</v>
      </c>
      <c r="D1349" s="7">
        <v>250000</v>
      </c>
      <c r="E1349" s="122">
        <f>VLOOKUP($D1349,Zusammenführung!$S$7:$AD$118,4,0)</f>
        <v>200000</v>
      </c>
      <c r="F1349" s="123">
        <f>VLOOKUP($D1349,Zusammenführung!$S$7:$AD$118,7,0)</f>
        <v>200000</v>
      </c>
      <c r="G1349" s="123">
        <f>VLOOKUP($D1349,Zusammenführung!$S$7:$AD$118,10,0)</f>
        <v>235010.06036217304</v>
      </c>
      <c r="H1349" s="285">
        <f ca="1">VLOOKUP(E1349,Zusammenführung!V$7:X$118,3,0)</f>
        <v>4</v>
      </c>
      <c r="I1349" s="162">
        <f ca="1">VLOOKUP(F1349,Zusammenführung!$Y$7:$AA$118,3,0)</f>
        <v>5</v>
      </c>
      <c r="J1349" s="286">
        <f ca="1">VLOOKUP(G1349,Zusammenführung!$AB$7:$AD$118,3,0)</f>
        <v>29</v>
      </c>
    </row>
    <row r="1350" spans="1:10" x14ac:dyDescent="0.25">
      <c r="A1350" s="6" t="s">
        <v>3468</v>
      </c>
      <c r="B1350" s="5" t="s">
        <v>597</v>
      </c>
      <c r="C1350" s="5" t="s">
        <v>630</v>
      </c>
      <c r="D1350" s="7">
        <v>250000</v>
      </c>
      <c r="E1350" s="122">
        <f>VLOOKUP($D1350,Zusammenführung!$S$7:$AD$118,4,0)</f>
        <v>200000</v>
      </c>
      <c r="F1350" s="123">
        <f>VLOOKUP($D1350,Zusammenführung!$S$7:$AD$118,7,0)</f>
        <v>200000</v>
      </c>
      <c r="G1350" s="123">
        <f>VLOOKUP($D1350,Zusammenführung!$S$7:$AD$118,10,0)</f>
        <v>235010.06036217304</v>
      </c>
      <c r="H1350" s="285">
        <f ca="1">VLOOKUP(E1350,Zusammenführung!V$7:X$118,3,0)</f>
        <v>4</v>
      </c>
      <c r="I1350" s="162">
        <f ca="1">VLOOKUP(F1350,Zusammenführung!$Y$7:$AA$118,3,0)</f>
        <v>5</v>
      </c>
      <c r="J1350" s="286">
        <f ca="1">VLOOKUP(G1350,Zusammenführung!$AB$7:$AD$118,3,0)</f>
        <v>29</v>
      </c>
    </row>
    <row r="1351" spans="1:10" x14ac:dyDescent="0.25">
      <c r="A1351" s="6" t="s">
        <v>3469</v>
      </c>
      <c r="B1351" s="5" t="s">
        <v>595</v>
      </c>
      <c r="C1351" s="5" t="s">
        <v>630</v>
      </c>
      <c r="D1351" s="7">
        <v>250000</v>
      </c>
      <c r="E1351" s="122">
        <f>VLOOKUP($D1351,Zusammenführung!$S$7:$AD$118,4,0)</f>
        <v>200000</v>
      </c>
      <c r="F1351" s="123">
        <f>VLOOKUP($D1351,Zusammenführung!$S$7:$AD$118,7,0)</f>
        <v>200000</v>
      </c>
      <c r="G1351" s="123">
        <f>VLOOKUP($D1351,Zusammenführung!$S$7:$AD$118,10,0)</f>
        <v>235010.06036217304</v>
      </c>
      <c r="H1351" s="285">
        <f ca="1">VLOOKUP(E1351,Zusammenführung!V$7:X$118,3,0)</f>
        <v>4</v>
      </c>
      <c r="I1351" s="162">
        <f ca="1">VLOOKUP(F1351,Zusammenführung!$Y$7:$AA$118,3,0)</f>
        <v>5</v>
      </c>
      <c r="J1351" s="286">
        <f ca="1">VLOOKUP(G1351,Zusammenführung!$AB$7:$AD$118,3,0)</f>
        <v>29</v>
      </c>
    </row>
    <row r="1352" spans="1:10" x14ac:dyDescent="0.25">
      <c r="A1352" s="6" t="s">
        <v>3470</v>
      </c>
      <c r="B1352" s="5" t="s">
        <v>599</v>
      </c>
      <c r="C1352" s="5" t="s">
        <v>630</v>
      </c>
      <c r="D1352" s="7">
        <v>225000</v>
      </c>
      <c r="E1352" s="122">
        <f>VLOOKUP($D1352,Zusammenführung!$S$7:$AD$118,4,0)</f>
        <v>200000</v>
      </c>
      <c r="F1352" s="123">
        <f>VLOOKUP($D1352,Zusammenführung!$S$7:$AD$118,7,0)</f>
        <v>200000</v>
      </c>
      <c r="G1352" s="123">
        <f>VLOOKUP($D1352,Zusammenführung!$S$7:$AD$118,10,0)</f>
        <v>235010.06036217304</v>
      </c>
      <c r="H1352" s="285">
        <f ca="1">VLOOKUP(E1352,Zusammenführung!V$7:X$118,3,0)</f>
        <v>4</v>
      </c>
      <c r="I1352" s="162">
        <f ca="1">VLOOKUP(F1352,Zusammenführung!$Y$7:$AA$118,3,0)</f>
        <v>5</v>
      </c>
      <c r="J1352" s="286">
        <f ca="1">VLOOKUP(G1352,Zusammenführung!$AB$7:$AD$118,3,0)</f>
        <v>29</v>
      </c>
    </row>
    <row r="1353" spans="1:10" x14ac:dyDescent="0.25">
      <c r="A1353" s="6" t="s">
        <v>3471</v>
      </c>
      <c r="B1353" s="5" t="s">
        <v>598</v>
      </c>
      <c r="C1353" s="5" t="s">
        <v>630</v>
      </c>
      <c r="D1353" s="7">
        <v>225000</v>
      </c>
      <c r="E1353" s="122">
        <f>VLOOKUP($D1353,Zusammenführung!$S$7:$AD$118,4,0)</f>
        <v>200000</v>
      </c>
      <c r="F1353" s="123">
        <f>VLOOKUP($D1353,Zusammenführung!$S$7:$AD$118,7,0)</f>
        <v>200000</v>
      </c>
      <c r="G1353" s="123">
        <f>VLOOKUP($D1353,Zusammenführung!$S$7:$AD$118,10,0)</f>
        <v>235010.06036217304</v>
      </c>
      <c r="H1353" s="285">
        <f ca="1">VLOOKUP(E1353,Zusammenführung!V$7:X$118,3,0)</f>
        <v>4</v>
      </c>
      <c r="I1353" s="162">
        <f ca="1">VLOOKUP(F1353,Zusammenführung!$Y$7:$AA$118,3,0)</f>
        <v>5</v>
      </c>
      <c r="J1353" s="286">
        <f ca="1">VLOOKUP(G1353,Zusammenführung!$AB$7:$AD$118,3,0)</f>
        <v>29</v>
      </c>
    </row>
    <row r="1354" spans="1:10" x14ac:dyDescent="0.25">
      <c r="A1354" s="6" t="s">
        <v>3472</v>
      </c>
      <c r="B1354" s="5" t="s">
        <v>601</v>
      </c>
      <c r="C1354" s="5" t="s">
        <v>630</v>
      </c>
      <c r="D1354" s="7">
        <v>225000</v>
      </c>
      <c r="E1354" s="122">
        <f>VLOOKUP($D1354,Zusammenführung!$S$7:$AD$118,4,0)</f>
        <v>200000</v>
      </c>
      <c r="F1354" s="123">
        <f>VLOOKUP($D1354,Zusammenführung!$S$7:$AD$118,7,0)</f>
        <v>200000</v>
      </c>
      <c r="G1354" s="123">
        <f>VLOOKUP($D1354,Zusammenführung!$S$7:$AD$118,10,0)</f>
        <v>235010.06036217304</v>
      </c>
      <c r="H1354" s="285">
        <f ca="1">VLOOKUP(E1354,Zusammenführung!V$7:X$118,3,0)</f>
        <v>4</v>
      </c>
      <c r="I1354" s="162">
        <f ca="1">VLOOKUP(F1354,Zusammenführung!$Y$7:$AA$118,3,0)</f>
        <v>5</v>
      </c>
      <c r="J1354" s="286">
        <f ca="1">VLOOKUP(G1354,Zusammenführung!$AB$7:$AD$118,3,0)</f>
        <v>29</v>
      </c>
    </row>
    <row r="1355" spans="1:10" x14ac:dyDescent="0.25">
      <c r="A1355" s="6" t="s">
        <v>3473</v>
      </c>
      <c r="B1355" s="5" t="s">
        <v>600</v>
      </c>
      <c r="C1355" s="5" t="s">
        <v>630</v>
      </c>
      <c r="D1355" s="7">
        <v>225000</v>
      </c>
      <c r="E1355" s="122">
        <f>VLOOKUP($D1355,Zusammenführung!$S$7:$AD$118,4,0)</f>
        <v>200000</v>
      </c>
      <c r="F1355" s="123">
        <f>VLOOKUP($D1355,Zusammenführung!$S$7:$AD$118,7,0)</f>
        <v>200000</v>
      </c>
      <c r="G1355" s="123">
        <f>VLOOKUP($D1355,Zusammenführung!$S$7:$AD$118,10,0)</f>
        <v>235010.06036217304</v>
      </c>
      <c r="H1355" s="285">
        <f ca="1">VLOOKUP(E1355,Zusammenführung!V$7:X$118,3,0)</f>
        <v>4</v>
      </c>
      <c r="I1355" s="162">
        <f ca="1">VLOOKUP(F1355,Zusammenführung!$Y$7:$AA$118,3,0)</f>
        <v>5</v>
      </c>
      <c r="J1355" s="286">
        <f ca="1">VLOOKUP(G1355,Zusammenführung!$AB$7:$AD$118,3,0)</f>
        <v>29</v>
      </c>
    </row>
    <row r="1356" spans="1:10" x14ac:dyDescent="0.25">
      <c r="A1356" s="6" t="s">
        <v>3474</v>
      </c>
      <c r="B1356" s="5" t="s">
        <v>607</v>
      </c>
      <c r="C1356" s="5" t="s">
        <v>630</v>
      </c>
      <c r="D1356" s="7">
        <v>200000</v>
      </c>
      <c r="E1356" s="122">
        <f>VLOOKUP($D1356,Zusammenführung!$S$7:$AD$118,4,0)</f>
        <v>200000</v>
      </c>
      <c r="F1356" s="123">
        <f>VLOOKUP($D1356,Zusammenführung!$S$7:$AD$118,7,0)</f>
        <v>200000</v>
      </c>
      <c r="G1356" s="123">
        <f>VLOOKUP($D1356,Zusammenführung!$S$7:$AD$118,10,0)</f>
        <v>200000</v>
      </c>
      <c r="H1356" s="285">
        <f ca="1">VLOOKUP(E1356,Zusammenführung!V$7:X$118,3,0)</f>
        <v>4</v>
      </c>
      <c r="I1356" s="162">
        <f ca="1">VLOOKUP(F1356,Zusammenführung!$Y$7:$AA$118,3,0)</f>
        <v>5</v>
      </c>
      <c r="J1356" s="286">
        <f ca="1">VLOOKUP(G1356,Zusammenführung!$AB$7:$AD$118,3,0)</f>
        <v>28</v>
      </c>
    </row>
    <row r="1357" spans="1:10" x14ac:dyDescent="0.25">
      <c r="A1357" s="6" t="s">
        <v>3475</v>
      </c>
      <c r="B1357" s="5" t="s">
        <v>602</v>
      </c>
      <c r="C1357" s="5" t="s">
        <v>630</v>
      </c>
      <c r="D1357" s="7">
        <v>200000</v>
      </c>
      <c r="E1357" s="122">
        <f>VLOOKUP($D1357,Zusammenführung!$S$7:$AD$118,4,0)</f>
        <v>200000</v>
      </c>
      <c r="F1357" s="123">
        <f>VLOOKUP($D1357,Zusammenführung!$S$7:$AD$118,7,0)</f>
        <v>200000</v>
      </c>
      <c r="G1357" s="123">
        <f>VLOOKUP($D1357,Zusammenführung!$S$7:$AD$118,10,0)</f>
        <v>200000</v>
      </c>
      <c r="H1357" s="285">
        <f ca="1">VLOOKUP(E1357,Zusammenführung!V$7:X$118,3,0)</f>
        <v>4</v>
      </c>
      <c r="I1357" s="162">
        <f ca="1">VLOOKUP(F1357,Zusammenführung!$Y$7:$AA$118,3,0)</f>
        <v>5</v>
      </c>
      <c r="J1357" s="286">
        <f ca="1">VLOOKUP(G1357,Zusammenführung!$AB$7:$AD$118,3,0)</f>
        <v>28</v>
      </c>
    </row>
    <row r="1358" spans="1:10" x14ac:dyDescent="0.25">
      <c r="A1358" s="6" t="s">
        <v>3476</v>
      </c>
      <c r="B1358" s="5" t="s">
        <v>603</v>
      </c>
      <c r="C1358" s="5" t="s">
        <v>630</v>
      </c>
      <c r="D1358" s="7">
        <v>200000</v>
      </c>
      <c r="E1358" s="122">
        <f>VLOOKUP($D1358,Zusammenführung!$S$7:$AD$118,4,0)</f>
        <v>200000</v>
      </c>
      <c r="F1358" s="123">
        <f>VLOOKUP($D1358,Zusammenführung!$S$7:$AD$118,7,0)</f>
        <v>200000</v>
      </c>
      <c r="G1358" s="123">
        <f>VLOOKUP($D1358,Zusammenführung!$S$7:$AD$118,10,0)</f>
        <v>200000</v>
      </c>
      <c r="H1358" s="285">
        <f ca="1">VLOOKUP(E1358,Zusammenführung!V$7:X$118,3,0)</f>
        <v>4</v>
      </c>
      <c r="I1358" s="162">
        <f ca="1">VLOOKUP(F1358,Zusammenführung!$Y$7:$AA$118,3,0)</f>
        <v>5</v>
      </c>
      <c r="J1358" s="286">
        <f ca="1">VLOOKUP(G1358,Zusammenführung!$AB$7:$AD$118,3,0)</f>
        <v>28</v>
      </c>
    </row>
    <row r="1359" spans="1:10" x14ac:dyDescent="0.25">
      <c r="A1359" s="6" t="s">
        <v>3477</v>
      </c>
      <c r="B1359" s="5" t="s">
        <v>606</v>
      </c>
      <c r="C1359" s="5" t="s">
        <v>630</v>
      </c>
      <c r="D1359" s="7">
        <v>200000</v>
      </c>
      <c r="E1359" s="122">
        <f>VLOOKUP($D1359,Zusammenführung!$S$7:$AD$118,4,0)</f>
        <v>200000</v>
      </c>
      <c r="F1359" s="123">
        <f>VLOOKUP($D1359,Zusammenführung!$S$7:$AD$118,7,0)</f>
        <v>200000</v>
      </c>
      <c r="G1359" s="123">
        <f>VLOOKUP($D1359,Zusammenführung!$S$7:$AD$118,10,0)</f>
        <v>200000</v>
      </c>
      <c r="H1359" s="285">
        <f ca="1">VLOOKUP(E1359,Zusammenführung!V$7:X$118,3,0)</f>
        <v>4</v>
      </c>
      <c r="I1359" s="162">
        <f ca="1">VLOOKUP(F1359,Zusammenführung!$Y$7:$AA$118,3,0)</f>
        <v>5</v>
      </c>
      <c r="J1359" s="286">
        <f ca="1">VLOOKUP(G1359,Zusammenführung!$AB$7:$AD$118,3,0)</f>
        <v>28</v>
      </c>
    </row>
    <row r="1360" spans="1:10" x14ac:dyDescent="0.25">
      <c r="A1360" s="6" t="s">
        <v>3478</v>
      </c>
      <c r="B1360" s="5" t="s">
        <v>604</v>
      </c>
      <c r="C1360" s="5" t="s">
        <v>630</v>
      </c>
      <c r="D1360" s="7">
        <v>200000</v>
      </c>
      <c r="E1360" s="122">
        <f>VLOOKUP($D1360,Zusammenführung!$S$7:$AD$118,4,0)</f>
        <v>200000</v>
      </c>
      <c r="F1360" s="123">
        <f>VLOOKUP($D1360,Zusammenführung!$S$7:$AD$118,7,0)</f>
        <v>200000</v>
      </c>
      <c r="G1360" s="123">
        <f>VLOOKUP($D1360,Zusammenführung!$S$7:$AD$118,10,0)</f>
        <v>200000</v>
      </c>
      <c r="H1360" s="285">
        <f ca="1">VLOOKUP(E1360,Zusammenführung!V$7:X$118,3,0)</f>
        <v>4</v>
      </c>
      <c r="I1360" s="162">
        <f ca="1">VLOOKUP(F1360,Zusammenführung!$Y$7:$AA$118,3,0)</f>
        <v>5</v>
      </c>
      <c r="J1360" s="286">
        <f ca="1">VLOOKUP(G1360,Zusammenführung!$AB$7:$AD$118,3,0)</f>
        <v>28</v>
      </c>
    </row>
    <row r="1361" spans="1:10" x14ac:dyDescent="0.25">
      <c r="A1361" s="6" t="s">
        <v>3479</v>
      </c>
      <c r="B1361" s="5" t="s">
        <v>605</v>
      </c>
      <c r="C1361" s="5" t="s">
        <v>630</v>
      </c>
      <c r="D1361" s="7">
        <v>200000</v>
      </c>
      <c r="E1361" s="122">
        <f>VLOOKUP($D1361,Zusammenführung!$S$7:$AD$118,4,0)</f>
        <v>200000</v>
      </c>
      <c r="F1361" s="123">
        <f>VLOOKUP($D1361,Zusammenführung!$S$7:$AD$118,7,0)</f>
        <v>200000</v>
      </c>
      <c r="G1361" s="123">
        <f>VLOOKUP($D1361,Zusammenführung!$S$7:$AD$118,10,0)</f>
        <v>200000</v>
      </c>
      <c r="H1361" s="285">
        <f ca="1">VLOOKUP(E1361,Zusammenführung!V$7:X$118,3,0)</f>
        <v>4</v>
      </c>
      <c r="I1361" s="162">
        <f ca="1">VLOOKUP(F1361,Zusammenführung!$Y$7:$AA$118,3,0)</f>
        <v>5</v>
      </c>
      <c r="J1361" s="286">
        <f ca="1">VLOOKUP(G1361,Zusammenführung!$AB$7:$AD$118,3,0)</f>
        <v>28</v>
      </c>
    </row>
    <row r="1362" spans="1:10" x14ac:dyDescent="0.25">
      <c r="A1362" s="6" t="s">
        <v>3480</v>
      </c>
      <c r="B1362" s="5" t="s">
        <v>610</v>
      </c>
      <c r="C1362" s="5" t="s">
        <v>630</v>
      </c>
      <c r="D1362" s="7">
        <v>175000</v>
      </c>
      <c r="E1362" s="122">
        <f>VLOOKUP($D1362,Zusammenführung!$S$7:$AD$118,4,0)</f>
        <v>200000</v>
      </c>
      <c r="F1362" s="123">
        <f>VLOOKUP($D1362,Zusammenführung!$S$7:$AD$118,7,0)</f>
        <v>150000</v>
      </c>
      <c r="G1362" s="123">
        <f>VLOOKUP($D1362,Zusammenführung!$S$7:$AD$118,10,0)</f>
        <v>172591.36212624583</v>
      </c>
      <c r="H1362" s="285">
        <f ca="1">VLOOKUP(E1362,Zusammenführung!V$7:X$118,3,0)</f>
        <v>4</v>
      </c>
      <c r="I1362" s="162">
        <f ca="1">VLOOKUP(F1362,Zusammenführung!$Y$7:$AA$118,3,0)</f>
        <v>4</v>
      </c>
      <c r="J1362" s="286">
        <f ca="1">VLOOKUP(G1362,Zusammenführung!$AB$7:$AD$118,3,0)</f>
        <v>26</v>
      </c>
    </row>
    <row r="1363" spans="1:10" x14ac:dyDescent="0.25">
      <c r="A1363" s="6" t="s">
        <v>3481</v>
      </c>
      <c r="B1363" s="5" t="s">
        <v>611</v>
      </c>
      <c r="C1363" s="5" t="s">
        <v>630</v>
      </c>
      <c r="D1363" s="7">
        <v>175000</v>
      </c>
      <c r="E1363" s="122">
        <f>VLOOKUP($D1363,Zusammenführung!$S$7:$AD$118,4,0)</f>
        <v>200000</v>
      </c>
      <c r="F1363" s="123">
        <f>VLOOKUP($D1363,Zusammenführung!$S$7:$AD$118,7,0)</f>
        <v>150000</v>
      </c>
      <c r="G1363" s="123">
        <f>VLOOKUP($D1363,Zusammenführung!$S$7:$AD$118,10,0)</f>
        <v>172591.36212624583</v>
      </c>
      <c r="H1363" s="285">
        <f ca="1">VLOOKUP(E1363,Zusammenführung!V$7:X$118,3,0)</f>
        <v>4</v>
      </c>
      <c r="I1363" s="162">
        <f ca="1">VLOOKUP(F1363,Zusammenführung!$Y$7:$AA$118,3,0)</f>
        <v>4</v>
      </c>
      <c r="J1363" s="286">
        <f ca="1">VLOOKUP(G1363,Zusammenführung!$AB$7:$AD$118,3,0)</f>
        <v>26</v>
      </c>
    </row>
    <row r="1364" spans="1:10" x14ac:dyDescent="0.25">
      <c r="A1364" s="6" t="s">
        <v>3482</v>
      </c>
      <c r="B1364" s="5" t="s">
        <v>608</v>
      </c>
      <c r="C1364" s="5" t="s">
        <v>630</v>
      </c>
      <c r="D1364" s="7">
        <v>175000</v>
      </c>
      <c r="E1364" s="122">
        <f>VLOOKUP($D1364,Zusammenführung!$S$7:$AD$118,4,0)</f>
        <v>200000</v>
      </c>
      <c r="F1364" s="123">
        <f>VLOOKUP($D1364,Zusammenführung!$S$7:$AD$118,7,0)</f>
        <v>150000</v>
      </c>
      <c r="G1364" s="123">
        <f>VLOOKUP($D1364,Zusammenführung!$S$7:$AD$118,10,0)</f>
        <v>172591.36212624583</v>
      </c>
      <c r="H1364" s="285">
        <f ca="1">VLOOKUP(E1364,Zusammenführung!V$7:X$118,3,0)</f>
        <v>4</v>
      </c>
      <c r="I1364" s="162">
        <f ca="1">VLOOKUP(F1364,Zusammenführung!$Y$7:$AA$118,3,0)</f>
        <v>4</v>
      </c>
      <c r="J1364" s="286">
        <f ca="1">VLOOKUP(G1364,Zusammenführung!$AB$7:$AD$118,3,0)</f>
        <v>26</v>
      </c>
    </row>
    <row r="1365" spans="1:10" x14ac:dyDescent="0.25">
      <c r="A1365" s="6" t="s">
        <v>3483</v>
      </c>
      <c r="B1365" s="5" t="s">
        <v>609</v>
      </c>
      <c r="C1365" s="5" t="s">
        <v>630</v>
      </c>
      <c r="D1365" s="7">
        <v>175000</v>
      </c>
      <c r="E1365" s="122">
        <f>VLOOKUP($D1365,Zusammenführung!$S$7:$AD$118,4,0)</f>
        <v>200000</v>
      </c>
      <c r="F1365" s="123">
        <f>VLOOKUP($D1365,Zusammenführung!$S$7:$AD$118,7,0)</f>
        <v>150000</v>
      </c>
      <c r="G1365" s="123">
        <f>VLOOKUP($D1365,Zusammenführung!$S$7:$AD$118,10,0)</f>
        <v>172591.36212624583</v>
      </c>
      <c r="H1365" s="285">
        <f ca="1">VLOOKUP(E1365,Zusammenführung!V$7:X$118,3,0)</f>
        <v>4</v>
      </c>
      <c r="I1365" s="162">
        <f ca="1">VLOOKUP(F1365,Zusammenführung!$Y$7:$AA$118,3,0)</f>
        <v>4</v>
      </c>
      <c r="J1365" s="286">
        <f ca="1">VLOOKUP(G1365,Zusammenführung!$AB$7:$AD$118,3,0)</f>
        <v>26</v>
      </c>
    </row>
    <row r="1366" spans="1:10" x14ac:dyDescent="0.25">
      <c r="A1366" s="6" t="s">
        <v>3484</v>
      </c>
      <c r="B1366" s="5" t="s">
        <v>614</v>
      </c>
      <c r="C1366" s="5" t="s">
        <v>630</v>
      </c>
      <c r="D1366" s="7">
        <v>150000</v>
      </c>
      <c r="E1366" s="122">
        <f>VLOOKUP($D1366,Zusammenführung!$S$7:$AD$118,4,0)</f>
        <v>100000</v>
      </c>
      <c r="F1366" s="123">
        <f>VLOOKUP($D1366,Zusammenführung!$S$7:$AD$118,7,0)</f>
        <v>150000</v>
      </c>
      <c r="G1366" s="123">
        <f>VLOOKUP($D1366,Zusammenführung!$S$7:$AD$118,10,0)</f>
        <v>147176.07973421927</v>
      </c>
      <c r="H1366" s="285">
        <f ca="1">VLOOKUP(E1366,Zusammenführung!V$7:X$118,3,0)</f>
        <v>3</v>
      </c>
      <c r="I1366" s="162">
        <f ca="1">VLOOKUP(F1366,Zusammenführung!$Y$7:$AA$118,3,0)</f>
        <v>4</v>
      </c>
      <c r="J1366" s="286">
        <f ca="1">VLOOKUP(G1366,Zusammenführung!$AB$7:$AD$118,3,0)</f>
        <v>24</v>
      </c>
    </row>
    <row r="1367" spans="1:10" x14ac:dyDescent="0.25">
      <c r="A1367" s="6" t="s">
        <v>3485</v>
      </c>
      <c r="B1367" s="5" t="s">
        <v>615</v>
      </c>
      <c r="C1367" s="5" t="s">
        <v>630</v>
      </c>
      <c r="D1367" s="7">
        <v>150000</v>
      </c>
      <c r="E1367" s="122">
        <f>VLOOKUP($D1367,Zusammenführung!$S$7:$AD$118,4,0)</f>
        <v>100000</v>
      </c>
      <c r="F1367" s="123">
        <f>VLOOKUP($D1367,Zusammenführung!$S$7:$AD$118,7,0)</f>
        <v>150000</v>
      </c>
      <c r="G1367" s="123">
        <f>VLOOKUP($D1367,Zusammenführung!$S$7:$AD$118,10,0)</f>
        <v>147176.07973421927</v>
      </c>
      <c r="H1367" s="285">
        <f ca="1">VLOOKUP(E1367,Zusammenführung!V$7:X$118,3,0)</f>
        <v>3</v>
      </c>
      <c r="I1367" s="162">
        <f ca="1">VLOOKUP(F1367,Zusammenführung!$Y$7:$AA$118,3,0)</f>
        <v>4</v>
      </c>
      <c r="J1367" s="286">
        <f ca="1">VLOOKUP(G1367,Zusammenführung!$AB$7:$AD$118,3,0)</f>
        <v>24</v>
      </c>
    </row>
    <row r="1368" spans="1:10" x14ac:dyDescent="0.25">
      <c r="A1368" s="6" t="s">
        <v>3486</v>
      </c>
      <c r="B1368" s="5" t="s">
        <v>616</v>
      </c>
      <c r="C1368" s="5" t="s">
        <v>630</v>
      </c>
      <c r="D1368" s="7">
        <v>150000</v>
      </c>
      <c r="E1368" s="122">
        <f>VLOOKUP($D1368,Zusammenführung!$S$7:$AD$118,4,0)</f>
        <v>100000</v>
      </c>
      <c r="F1368" s="123">
        <f>VLOOKUP($D1368,Zusammenführung!$S$7:$AD$118,7,0)</f>
        <v>150000</v>
      </c>
      <c r="G1368" s="123">
        <f>VLOOKUP($D1368,Zusammenführung!$S$7:$AD$118,10,0)</f>
        <v>147176.07973421927</v>
      </c>
      <c r="H1368" s="285">
        <f ca="1">VLOOKUP(E1368,Zusammenführung!V$7:X$118,3,0)</f>
        <v>3</v>
      </c>
      <c r="I1368" s="162">
        <f ca="1">VLOOKUP(F1368,Zusammenführung!$Y$7:$AA$118,3,0)</f>
        <v>4</v>
      </c>
      <c r="J1368" s="286">
        <f ca="1">VLOOKUP(G1368,Zusammenführung!$AB$7:$AD$118,3,0)</f>
        <v>24</v>
      </c>
    </row>
    <row r="1369" spans="1:10" x14ac:dyDescent="0.25">
      <c r="A1369" s="6" t="s">
        <v>3487</v>
      </c>
      <c r="B1369" s="5" t="s">
        <v>612</v>
      </c>
      <c r="C1369" s="5" t="s">
        <v>630</v>
      </c>
      <c r="D1369" s="7">
        <v>150000</v>
      </c>
      <c r="E1369" s="122">
        <f>VLOOKUP($D1369,Zusammenführung!$S$7:$AD$118,4,0)</f>
        <v>100000</v>
      </c>
      <c r="F1369" s="123">
        <f>VLOOKUP($D1369,Zusammenführung!$S$7:$AD$118,7,0)</f>
        <v>150000</v>
      </c>
      <c r="G1369" s="123">
        <f>VLOOKUP($D1369,Zusammenführung!$S$7:$AD$118,10,0)</f>
        <v>147176.07973421927</v>
      </c>
      <c r="H1369" s="285">
        <f ca="1">VLOOKUP(E1369,Zusammenführung!V$7:X$118,3,0)</f>
        <v>3</v>
      </c>
      <c r="I1369" s="162">
        <f ca="1">VLOOKUP(F1369,Zusammenführung!$Y$7:$AA$118,3,0)</f>
        <v>4</v>
      </c>
      <c r="J1369" s="286">
        <f ca="1">VLOOKUP(G1369,Zusammenführung!$AB$7:$AD$118,3,0)</f>
        <v>24</v>
      </c>
    </row>
    <row r="1370" spans="1:10" x14ac:dyDescent="0.25">
      <c r="A1370" s="6" t="s">
        <v>3488</v>
      </c>
      <c r="B1370" s="5" t="s">
        <v>613</v>
      </c>
      <c r="C1370" s="5" t="s">
        <v>630</v>
      </c>
      <c r="D1370" s="7">
        <v>150000</v>
      </c>
      <c r="E1370" s="122">
        <f>VLOOKUP($D1370,Zusammenführung!$S$7:$AD$118,4,0)</f>
        <v>100000</v>
      </c>
      <c r="F1370" s="123">
        <f>VLOOKUP($D1370,Zusammenführung!$S$7:$AD$118,7,0)</f>
        <v>150000</v>
      </c>
      <c r="G1370" s="123">
        <f>VLOOKUP($D1370,Zusammenführung!$S$7:$AD$118,10,0)</f>
        <v>147176.07973421927</v>
      </c>
      <c r="H1370" s="285">
        <f ca="1">VLOOKUP(E1370,Zusammenführung!V$7:X$118,3,0)</f>
        <v>3</v>
      </c>
      <c r="I1370" s="162">
        <f ca="1">VLOOKUP(F1370,Zusammenführung!$Y$7:$AA$118,3,0)</f>
        <v>4</v>
      </c>
      <c r="J1370" s="286">
        <f ca="1">VLOOKUP(G1370,Zusammenführung!$AB$7:$AD$118,3,0)</f>
        <v>24</v>
      </c>
    </row>
    <row r="1371" spans="1:10" x14ac:dyDescent="0.25">
      <c r="A1371" s="6" t="s">
        <v>3489</v>
      </c>
      <c r="B1371" s="5" t="s">
        <v>620</v>
      </c>
      <c r="C1371" s="5" t="s">
        <v>630</v>
      </c>
      <c r="D1371" s="7">
        <v>100000</v>
      </c>
      <c r="E1371" s="122">
        <f>VLOOKUP($D1371,Zusammenführung!$S$7:$AD$118,4,0)</f>
        <v>100000</v>
      </c>
      <c r="F1371" s="123">
        <f>VLOOKUP($D1371,Zusammenführung!$S$7:$AD$118,7,0)</f>
        <v>100000</v>
      </c>
      <c r="G1371" s="123">
        <f>VLOOKUP($D1371,Zusammenführung!$S$7:$AD$118,10,0)</f>
        <v>102325.58139534885</v>
      </c>
      <c r="H1371" s="285">
        <f ca="1">VLOOKUP(E1371,Zusammenführung!V$7:X$118,3,0)</f>
        <v>3</v>
      </c>
      <c r="I1371" s="162">
        <f ca="1">VLOOKUP(F1371,Zusammenführung!$Y$7:$AA$118,3,0)</f>
        <v>3</v>
      </c>
      <c r="J1371" s="286">
        <f ca="1">VLOOKUP(G1371,Zusammenführung!$AB$7:$AD$118,3,0)</f>
        <v>20</v>
      </c>
    </row>
    <row r="1372" spans="1:10" x14ac:dyDescent="0.25">
      <c r="A1372" s="6" t="s">
        <v>3490</v>
      </c>
      <c r="B1372" s="5" t="s">
        <v>617</v>
      </c>
      <c r="C1372" s="5" t="s">
        <v>630</v>
      </c>
      <c r="D1372" s="7">
        <v>100000</v>
      </c>
      <c r="E1372" s="122">
        <f>VLOOKUP($D1372,Zusammenführung!$S$7:$AD$118,4,0)</f>
        <v>100000</v>
      </c>
      <c r="F1372" s="123">
        <f>VLOOKUP($D1372,Zusammenführung!$S$7:$AD$118,7,0)</f>
        <v>100000</v>
      </c>
      <c r="G1372" s="123">
        <f>VLOOKUP($D1372,Zusammenführung!$S$7:$AD$118,10,0)</f>
        <v>102325.58139534885</v>
      </c>
      <c r="H1372" s="285">
        <f ca="1">VLOOKUP(E1372,Zusammenführung!V$7:X$118,3,0)</f>
        <v>3</v>
      </c>
      <c r="I1372" s="162">
        <f ca="1">VLOOKUP(F1372,Zusammenführung!$Y$7:$AA$118,3,0)</f>
        <v>3</v>
      </c>
      <c r="J1372" s="286">
        <f ca="1">VLOOKUP(G1372,Zusammenführung!$AB$7:$AD$118,3,0)</f>
        <v>20</v>
      </c>
    </row>
    <row r="1373" spans="1:10" x14ac:dyDescent="0.25">
      <c r="A1373" s="6" t="s">
        <v>3491</v>
      </c>
      <c r="B1373" s="5" t="s">
        <v>621</v>
      </c>
      <c r="C1373" s="5" t="s">
        <v>630</v>
      </c>
      <c r="D1373" s="7">
        <v>100000</v>
      </c>
      <c r="E1373" s="122">
        <f>VLOOKUP($D1373,Zusammenführung!$S$7:$AD$118,4,0)</f>
        <v>100000</v>
      </c>
      <c r="F1373" s="123">
        <f>VLOOKUP($D1373,Zusammenführung!$S$7:$AD$118,7,0)</f>
        <v>100000</v>
      </c>
      <c r="G1373" s="123">
        <f>VLOOKUP($D1373,Zusammenführung!$S$7:$AD$118,10,0)</f>
        <v>102325.58139534885</v>
      </c>
      <c r="H1373" s="285">
        <f ca="1">VLOOKUP(E1373,Zusammenführung!V$7:X$118,3,0)</f>
        <v>3</v>
      </c>
      <c r="I1373" s="162">
        <f ca="1">VLOOKUP(F1373,Zusammenführung!$Y$7:$AA$118,3,0)</f>
        <v>3</v>
      </c>
      <c r="J1373" s="286">
        <f ca="1">VLOOKUP(G1373,Zusammenführung!$AB$7:$AD$118,3,0)</f>
        <v>20</v>
      </c>
    </row>
    <row r="1374" spans="1:10" x14ac:dyDescent="0.25">
      <c r="A1374" s="6" t="s">
        <v>3492</v>
      </c>
      <c r="B1374" s="5" t="s">
        <v>618</v>
      </c>
      <c r="C1374" s="5" t="s">
        <v>630</v>
      </c>
      <c r="D1374" s="7">
        <v>100000</v>
      </c>
      <c r="E1374" s="122">
        <f>VLOOKUP($D1374,Zusammenführung!$S$7:$AD$118,4,0)</f>
        <v>100000</v>
      </c>
      <c r="F1374" s="123">
        <f>VLOOKUP($D1374,Zusammenführung!$S$7:$AD$118,7,0)</f>
        <v>100000</v>
      </c>
      <c r="G1374" s="123">
        <f>VLOOKUP($D1374,Zusammenführung!$S$7:$AD$118,10,0)</f>
        <v>102325.58139534885</v>
      </c>
      <c r="H1374" s="285">
        <f ca="1">VLOOKUP(E1374,Zusammenführung!V$7:X$118,3,0)</f>
        <v>3</v>
      </c>
      <c r="I1374" s="162">
        <f ca="1">VLOOKUP(F1374,Zusammenführung!$Y$7:$AA$118,3,0)</f>
        <v>3</v>
      </c>
      <c r="J1374" s="286">
        <f ca="1">VLOOKUP(G1374,Zusammenführung!$AB$7:$AD$118,3,0)</f>
        <v>20</v>
      </c>
    </row>
    <row r="1375" spans="1:10" x14ac:dyDescent="0.25">
      <c r="A1375" s="6" t="s">
        <v>3493</v>
      </c>
      <c r="B1375" s="5" t="s">
        <v>622</v>
      </c>
      <c r="C1375" s="5" t="s">
        <v>630</v>
      </c>
      <c r="D1375" s="7">
        <v>100000</v>
      </c>
      <c r="E1375" s="122">
        <f>VLOOKUP($D1375,Zusammenführung!$S$7:$AD$118,4,0)</f>
        <v>100000</v>
      </c>
      <c r="F1375" s="123">
        <f>VLOOKUP($D1375,Zusammenführung!$S$7:$AD$118,7,0)</f>
        <v>100000</v>
      </c>
      <c r="G1375" s="123">
        <f>VLOOKUP($D1375,Zusammenführung!$S$7:$AD$118,10,0)</f>
        <v>102325.58139534885</v>
      </c>
      <c r="H1375" s="285">
        <f ca="1">VLOOKUP(E1375,Zusammenführung!V$7:X$118,3,0)</f>
        <v>3</v>
      </c>
      <c r="I1375" s="162">
        <f ca="1">VLOOKUP(F1375,Zusammenführung!$Y$7:$AA$118,3,0)</f>
        <v>3</v>
      </c>
      <c r="J1375" s="286">
        <f ca="1">VLOOKUP(G1375,Zusammenführung!$AB$7:$AD$118,3,0)</f>
        <v>20</v>
      </c>
    </row>
    <row r="1376" spans="1:10" x14ac:dyDescent="0.25">
      <c r="A1376" s="6" t="s">
        <v>3494</v>
      </c>
      <c r="B1376" s="5" t="s">
        <v>624</v>
      </c>
      <c r="C1376" s="5" t="s">
        <v>630</v>
      </c>
      <c r="D1376" s="7">
        <v>100000</v>
      </c>
      <c r="E1376" s="122">
        <f>VLOOKUP($D1376,Zusammenführung!$S$7:$AD$118,4,0)</f>
        <v>100000</v>
      </c>
      <c r="F1376" s="123">
        <f>VLOOKUP($D1376,Zusammenführung!$S$7:$AD$118,7,0)</f>
        <v>100000</v>
      </c>
      <c r="G1376" s="123">
        <f>VLOOKUP($D1376,Zusammenführung!$S$7:$AD$118,10,0)</f>
        <v>102325.58139534885</v>
      </c>
      <c r="H1376" s="285">
        <f ca="1">VLOOKUP(E1376,Zusammenführung!V$7:X$118,3,0)</f>
        <v>3</v>
      </c>
      <c r="I1376" s="162">
        <f ca="1">VLOOKUP(F1376,Zusammenführung!$Y$7:$AA$118,3,0)</f>
        <v>3</v>
      </c>
      <c r="J1376" s="286">
        <f ca="1">VLOOKUP(G1376,Zusammenführung!$AB$7:$AD$118,3,0)</f>
        <v>20</v>
      </c>
    </row>
    <row r="1377" spans="1:10" x14ac:dyDescent="0.25">
      <c r="A1377" s="6" t="s">
        <v>3495</v>
      </c>
      <c r="B1377" s="5" t="s">
        <v>623</v>
      </c>
      <c r="C1377" s="5" t="s">
        <v>630</v>
      </c>
      <c r="D1377" s="7">
        <v>100000</v>
      </c>
      <c r="E1377" s="122">
        <f>VLOOKUP($D1377,Zusammenführung!$S$7:$AD$118,4,0)</f>
        <v>100000</v>
      </c>
      <c r="F1377" s="123">
        <f>VLOOKUP($D1377,Zusammenführung!$S$7:$AD$118,7,0)</f>
        <v>100000</v>
      </c>
      <c r="G1377" s="123">
        <f>VLOOKUP($D1377,Zusammenführung!$S$7:$AD$118,10,0)</f>
        <v>102325.58139534885</v>
      </c>
      <c r="H1377" s="285">
        <f ca="1">VLOOKUP(E1377,Zusammenführung!V$7:X$118,3,0)</f>
        <v>3</v>
      </c>
      <c r="I1377" s="162">
        <f ca="1">VLOOKUP(F1377,Zusammenführung!$Y$7:$AA$118,3,0)</f>
        <v>3</v>
      </c>
      <c r="J1377" s="286">
        <f ca="1">VLOOKUP(G1377,Zusammenführung!$AB$7:$AD$118,3,0)</f>
        <v>20</v>
      </c>
    </row>
    <row r="1378" spans="1:10" x14ac:dyDescent="0.25">
      <c r="A1378" s="6" t="s">
        <v>3496</v>
      </c>
      <c r="B1378" s="5" t="s">
        <v>619</v>
      </c>
      <c r="C1378" s="5" t="s">
        <v>630</v>
      </c>
      <c r="D1378" s="7">
        <v>100000</v>
      </c>
      <c r="E1378" s="122">
        <f>VLOOKUP($D1378,Zusammenführung!$S$7:$AD$118,4,0)</f>
        <v>100000</v>
      </c>
      <c r="F1378" s="123">
        <f>VLOOKUP($D1378,Zusammenführung!$S$7:$AD$118,7,0)</f>
        <v>100000</v>
      </c>
      <c r="G1378" s="123">
        <f>VLOOKUP($D1378,Zusammenführung!$S$7:$AD$118,10,0)</f>
        <v>102325.58139534885</v>
      </c>
      <c r="H1378" s="285">
        <f ca="1">VLOOKUP(E1378,Zusammenführung!V$7:X$118,3,0)</f>
        <v>3</v>
      </c>
      <c r="I1378" s="162">
        <f ca="1">VLOOKUP(F1378,Zusammenführung!$Y$7:$AA$118,3,0)</f>
        <v>3</v>
      </c>
      <c r="J1378" s="286">
        <f ca="1">VLOOKUP(G1378,Zusammenführung!$AB$7:$AD$118,3,0)</f>
        <v>20</v>
      </c>
    </row>
    <row r="1379" spans="1:10" x14ac:dyDescent="0.25">
      <c r="A1379" s="6" t="s">
        <v>3497</v>
      </c>
      <c r="B1379" s="5" t="s">
        <v>625</v>
      </c>
      <c r="C1379" s="5" t="s">
        <v>630</v>
      </c>
      <c r="D1379" s="7">
        <v>75000</v>
      </c>
      <c r="E1379" s="122">
        <f>VLOOKUP($D1379,Zusammenführung!$S$7:$AD$118,4,0)</f>
        <v>50000</v>
      </c>
      <c r="F1379" s="123">
        <f>VLOOKUP($D1379,Zusammenführung!$S$7:$AD$118,7,0)</f>
        <v>50000</v>
      </c>
      <c r="G1379" s="123">
        <f>VLOOKUP($D1379,Zusammenführung!$S$7:$AD$118,10,0)</f>
        <v>73920.265780730901</v>
      </c>
      <c r="H1379" s="285">
        <f ca="1">VLOOKUP(E1379,Zusammenführung!V$7:X$118,3,0)</f>
        <v>2</v>
      </c>
      <c r="I1379" s="162">
        <f ca="1">VLOOKUP(F1379,Zusammenführung!$Y$7:$AA$118,3,0)</f>
        <v>2</v>
      </c>
      <c r="J1379" s="286">
        <f ca="1">VLOOKUP(G1379,Zusammenführung!$AB$7:$AD$118,3,0)</f>
        <v>17</v>
      </c>
    </row>
    <row r="1380" spans="1:10" x14ac:dyDescent="0.25">
      <c r="A1380" s="6" t="s">
        <v>3498</v>
      </c>
      <c r="B1380" s="5" t="s">
        <v>628</v>
      </c>
      <c r="C1380" s="5" t="s">
        <v>630</v>
      </c>
      <c r="D1380" s="7">
        <v>50000</v>
      </c>
      <c r="E1380" s="122">
        <f>VLOOKUP($D1380,Zusammenführung!$S$7:$AD$118,4,0)</f>
        <v>50000</v>
      </c>
      <c r="F1380" s="123">
        <f>VLOOKUP($D1380,Zusammenführung!$S$7:$AD$118,7,0)</f>
        <v>50000</v>
      </c>
      <c r="G1380" s="123">
        <f>VLOOKUP($D1380,Zusammenführung!$S$7:$AD$118,10,0)</f>
        <v>50000</v>
      </c>
      <c r="H1380" s="285">
        <f ca="1">VLOOKUP(E1380,Zusammenführung!V$7:X$118,3,0)</f>
        <v>2</v>
      </c>
      <c r="I1380" s="162">
        <f ca="1">VLOOKUP(F1380,Zusammenführung!$Y$7:$AA$118,3,0)</f>
        <v>2</v>
      </c>
      <c r="J1380" s="286">
        <f ca="1">VLOOKUP(G1380,Zusammenführung!$AB$7:$AD$118,3,0)</f>
        <v>14</v>
      </c>
    </row>
    <row r="1381" spans="1:10" x14ac:dyDescent="0.25">
      <c r="A1381" s="6" t="s">
        <v>3499</v>
      </c>
      <c r="B1381" s="5" t="s">
        <v>627</v>
      </c>
      <c r="C1381" s="5" t="s">
        <v>630</v>
      </c>
      <c r="D1381" s="7">
        <v>50000</v>
      </c>
      <c r="E1381" s="122">
        <f>VLOOKUP($D1381,Zusammenführung!$S$7:$AD$118,4,0)</f>
        <v>50000</v>
      </c>
      <c r="F1381" s="123">
        <f>VLOOKUP($D1381,Zusammenführung!$S$7:$AD$118,7,0)</f>
        <v>50000</v>
      </c>
      <c r="G1381" s="123">
        <f>VLOOKUP($D1381,Zusammenführung!$S$7:$AD$118,10,0)</f>
        <v>50000</v>
      </c>
      <c r="H1381" s="285">
        <f ca="1">VLOOKUP(E1381,Zusammenführung!V$7:X$118,3,0)</f>
        <v>2</v>
      </c>
      <c r="I1381" s="162">
        <f ca="1">VLOOKUP(F1381,Zusammenführung!$Y$7:$AA$118,3,0)</f>
        <v>2</v>
      </c>
      <c r="J1381" s="286">
        <f ca="1">VLOOKUP(G1381,Zusammenführung!$AB$7:$AD$118,3,0)</f>
        <v>14</v>
      </c>
    </row>
    <row r="1382" spans="1:10" x14ac:dyDescent="0.25">
      <c r="A1382" s="6" t="s">
        <v>3500</v>
      </c>
      <c r="B1382" s="5" t="s">
        <v>629</v>
      </c>
      <c r="C1382" s="5" t="s">
        <v>630</v>
      </c>
      <c r="D1382" s="7">
        <v>50000</v>
      </c>
      <c r="E1382" s="122">
        <f>VLOOKUP($D1382,Zusammenführung!$S$7:$AD$118,4,0)</f>
        <v>50000</v>
      </c>
      <c r="F1382" s="123">
        <f>VLOOKUP($D1382,Zusammenführung!$S$7:$AD$118,7,0)</f>
        <v>50000</v>
      </c>
      <c r="G1382" s="123">
        <f>VLOOKUP($D1382,Zusammenführung!$S$7:$AD$118,10,0)</f>
        <v>50000</v>
      </c>
      <c r="H1382" s="285">
        <f ca="1">VLOOKUP(E1382,Zusammenführung!V$7:X$118,3,0)</f>
        <v>2</v>
      </c>
      <c r="I1382" s="162">
        <f ca="1">VLOOKUP(F1382,Zusammenführung!$Y$7:$AA$118,3,0)</f>
        <v>2</v>
      </c>
      <c r="J1382" s="286">
        <f ca="1">VLOOKUP(G1382,Zusammenführung!$AB$7:$AD$118,3,0)</f>
        <v>14</v>
      </c>
    </row>
    <row r="1383" spans="1:10" x14ac:dyDescent="0.25">
      <c r="A1383" s="6" t="s">
        <v>3501</v>
      </c>
      <c r="B1383" s="5" t="s">
        <v>626</v>
      </c>
      <c r="C1383" s="5" t="s">
        <v>630</v>
      </c>
      <c r="D1383" s="7">
        <v>50000</v>
      </c>
      <c r="E1383" s="122">
        <f>VLOOKUP($D1383,Zusammenführung!$S$7:$AD$118,4,0)</f>
        <v>50000</v>
      </c>
      <c r="F1383" s="123">
        <f>VLOOKUP($D1383,Zusammenführung!$S$7:$AD$118,7,0)</f>
        <v>50000</v>
      </c>
      <c r="G1383" s="123">
        <f>VLOOKUP($D1383,Zusammenführung!$S$7:$AD$118,10,0)</f>
        <v>50000</v>
      </c>
      <c r="H1383" s="285">
        <f ca="1">VLOOKUP(E1383,Zusammenführung!V$7:X$118,3,0)</f>
        <v>2</v>
      </c>
      <c r="I1383" s="162">
        <f ca="1">VLOOKUP(F1383,Zusammenführung!$Y$7:$AA$118,3,0)</f>
        <v>2</v>
      </c>
      <c r="J1383" s="286">
        <f ca="1">VLOOKUP(G1383,Zusammenführung!$AB$7:$AD$118,3,0)</f>
        <v>14</v>
      </c>
    </row>
    <row r="1384" spans="1:10" x14ac:dyDescent="0.25">
      <c r="A1384" s="6" t="s">
        <v>3502</v>
      </c>
      <c r="B1384" s="5" t="s">
        <v>631</v>
      </c>
      <c r="C1384" s="5" t="s">
        <v>656</v>
      </c>
      <c r="D1384" s="7">
        <v>80000000</v>
      </c>
      <c r="E1384" s="122">
        <f>VLOOKUP($D1384,Zusammenführung!$S$7:$AD$118,4,0)</f>
        <v>70000000</v>
      </c>
      <c r="F1384" s="123">
        <f>VLOOKUP($D1384,Zusammenführung!$S$7:$AD$118,7,0)</f>
        <v>80000000</v>
      </c>
      <c r="G1384" s="123">
        <f>VLOOKUP($D1384,Zusammenführung!$S$7:$AD$118,10,0)</f>
        <v>77741935.483870968</v>
      </c>
      <c r="H1384" s="285">
        <f ca="1">VLOOKUP(E1384,Zusammenführung!V$7:X$118,3,0)</f>
        <v>11</v>
      </c>
      <c r="I1384" s="162">
        <f ca="1">VLOOKUP(F1384,Zusammenführung!$Y$7:$AA$118,3,0)</f>
        <v>19</v>
      </c>
      <c r="J1384" s="286">
        <f ca="1">VLOOKUP(G1384,Zusammenführung!$AB$7:$AD$118,3,0)</f>
        <v>77</v>
      </c>
    </row>
    <row r="1385" spans="1:10" x14ac:dyDescent="0.25">
      <c r="A1385" s="6" t="s">
        <v>3503</v>
      </c>
      <c r="B1385" s="5" t="s">
        <v>632</v>
      </c>
      <c r="C1385" s="5" t="s">
        <v>656</v>
      </c>
      <c r="D1385" s="7">
        <v>60000000</v>
      </c>
      <c r="E1385" s="122">
        <f>VLOOKUP($D1385,Zusammenführung!$S$7:$AD$118,4,0)</f>
        <v>70000000</v>
      </c>
      <c r="F1385" s="123">
        <f>VLOOKUP($D1385,Zusammenführung!$S$7:$AD$118,7,0)</f>
        <v>60000000</v>
      </c>
      <c r="G1385" s="123">
        <f>VLOOKUP($D1385,Zusammenführung!$S$7:$AD$118,10,0)</f>
        <v>56728110.599078342</v>
      </c>
      <c r="H1385" s="285">
        <f ca="1">VLOOKUP(E1385,Zusammenführung!V$7:X$118,3,0)</f>
        <v>11</v>
      </c>
      <c r="I1385" s="162">
        <f ca="1">VLOOKUP(F1385,Zusammenführung!$Y$7:$AA$118,3,0)</f>
        <v>18</v>
      </c>
      <c r="J1385" s="286">
        <f ca="1">VLOOKUP(G1385,Zusammenführung!$AB$7:$AD$118,3,0)</f>
        <v>74</v>
      </c>
    </row>
    <row r="1386" spans="1:10" x14ac:dyDescent="0.25">
      <c r="A1386" s="6" t="s">
        <v>3504</v>
      </c>
      <c r="B1386" s="5" t="s">
        <v>633</v>
      </c>
      <c r="C1386" s="5" t="s">
        <v>656</v>
      </c>
      <c r="D1386" s="7">
        <v>60000000</v>
      </c>
      <c r="E1386" s="122">
        <f>VLOOKUP($D1386,Zusammenführung!$S$7:$AD$118,4,0)</f>
        <v>70000000</v>
      </c>
      <c r="F1386" s="123">
        <f>VLOOKUP($D1386,Zusammenführung!$S$7:$AD$118,7,0)</f>
        <v>60000000</v>
      </c>
      <c r="G1386" s="123">
        <f>VLOOKUP($D1386,Zusammenführung!$S$7:$AD$118,10,0)</f>
        <v>56728110.599078342</v>
      </c>
      <c r="H1386" s="285">
        <f ca="1">VLOOKUP(E1386,Zusammenführung!V$7:X$118,3,0)</f>
        <v>11</v>
      </c>
      <c r="I1386" s="162">
        <f ca="1">VLOOKUP(F1386,Zusammenführung!$Y$7:$AA$118,3,0)</f>
        <v>18</v>
      </c>
      <c r="J1386" s="286">
        <f ca="1">VLOOKUP(G1386,Zusammenführung!$AB$7:$AD$118,3,0)</f>
        <v>74</v>
      </c>
    </row>
    <row r="1387" spans="1:10" x14ac:dyDescent="0.25">
      <c r="A1387" s="6" t="s">
        <v>3505</v>
      </c>
      <c r="B1387" s="5" t="s">
        <v>635</v>
      </c>
      <c r="C1387" s="5" t="s">
        <v>656</v>
      </c>
      <c r="D1387" s="7">
        <v>50000000</v>
      </c>
      <c r="E1387" s="122">
        <f>VLOOKUP($D1387,Zusammenführung!$S$7:$AD$118,4,0)</f>
        <v>30000000</v>
      </c>
      <c r="F1387" s="123">
        <f>VLOOKUP($D1387,Zusammenführung!$S$7:$AD$118,7,0)</f>
        <v>60000000</v>
      </c>
      <c r="G1387" s="123">
        <f>VLOOKUP($D1387,Zusammenführung!$S$7:$AD$118,10,0)</f>
        <v>49907834.101382487</v>
      </c>
      <c r="H1387" s="285">
        <f ca="1">VLOOKUP(E1387,Zusammenführung!V$7:X$118,3,0)</f>
        <v>10</v>
      </c>
      <c r="I1387" s="162">
        <f ca="1">VLOOKUP(F1387,Zusammenführung!$Y$7:$AA$118,3,0)</f>
        <v>18</v>
      </c>
      <c r="J1387" s="286">
        <f ca="1">VLOOKUP(G1387,Zusammenführung!$AB$7:$AD$118,3,0)</f>
        <v>73</v>
      </c>
    </row>
    <row r="1388" spans="1:10" x14ac:dyDescent="0.25">
      <c r="A1388" s="6" t="s">
        <v>3506</v>
      </c>
      <c r="B1388" s="5" t="s">
        <v>634</v>
      </c>
      <c r="C1388" s="5" t="s">
        <v>656</v>
      </c>
      <c r="D1388" s="7">
        <v>50000000</v>
      </c>
      <c r="E1388" s="122">
        <f>VLOOKUP($D1388,Zusammenführung!$S$7:$AD$118,4,0)</f>
        <v>30000000</v>
      </c>
      <c r="F1388" s="123">
        <f>VLOOKUP($D1388,Zusammenführung!$S$7:$AD$118,7,0)</f>
        <v>60000000</v>
      </c>
      <c r="G1388" s="123">
        <f>VLOOKUP($D1388,Zusammenführung!$S$7:$AD$118,10,0)</f>
        <v>49907834.101382487</v>
      </c>
      <c r="H1388" s="285">
        <f ca="1">VLOOKUP(E1388,Zusammenführung!V$7:X$118,3,0)</f>
        <v>10</v>
      </c>
      <c r="I1388" s="162">
        <f ca="1">VLOOKUP(F1388,Zusammenführung!$Y$7:$AA$118,3,0)</f>
        <v>18</v>
      </c>
      <c r="J1388" s="286">
        <f ca="1">VLOOKUP(G1388,Zusammenführung!$AB$7:$AD$118,3,0)</f>
        <v>73</v>
      </c>
    </row>
    <row r="1389" spans="1:10" x14ac:dyDescent="0.25">
      <c r="A1389" s="6" t="s">
        <v>3507</v>
      </c>
      <c r="B1389" s="5" t="s">
        <v>636</v>
      </c>
      <c r="C1389" s="5" t="s">
        <v>656</v>
      </c>
      <c r="D1389" s="7">
        <v>40000000</v>
      </c>
      <c r="E1389" s="122">
        <f>VLOOKUP($D1389,Zusammenführung!$S$7:$AD$118,4,0)</f>
        <v>30000000</v>
      </c>
      <c r="F1389" s="123">
        <f>VLOOKUP($D1389,Zusammenführung!$S$7:$AD$118,7,0)</f>
        <v>30000000</v>
      </c>
      <c r="G1389" s="123">
        <f>VLOOKUP($D1389,Zusammenführung!$S$7:$AD$118,10,0)</f>
        <v>43179723.502304144</v>
      </c>
      <c r="H1389" s="285">
        <f ca="1">VLOOKUP(E1389,Zusammenführung!V$7:X$118,3,0)</f>
        <v>10</v>
      </c>
      <c r="I1389" s="162">
        <f ca="1">VLOOKUP(F1389,Zusammenführung!$Y$7:$AA$118,3,0)</f>
        <v>17</v>
      </c>
      <c r="J1389" s="286">
        <f ca="1">VLOOKUP(G1389,Zusammenführung!$AB$7:$AD$118,3,0)</f>
        <v>72</v>
      </c>
    </row>
    <row r="1390" spans="1:10" x14ac:dyDescent="0.25">
      <c r="A1390" s="6" t="s">
        <v>3508</v>
      </c>
      <c r="B1390" s="5" t="s">
        <v>638</v>
      </c>
      <c r="C1390" s="5" t="s">
        <v>656</v>
      </c>
      <c r="D1390" s="7">
        <v>35000000</v>
      </c>
      <c r="E1390" s="122">
        <f>VLOOKUP($D1390,Zusammenführung!$S$7:$AD$118,4,0)</f>
        <v>30000000</v>
      </c>
      <c r="F1390" s="123">
        <f>VLOOKUP($D1390,Zusammenführung!$S$7:$AD$118,7,0)</f>
        <v>30000000</v>
      </c>
      <c r="G1390" s="123">
        <f>VLOOKUP($D1390,Zusammenführung!$S$7:$AD$118,10,0)</f>
        <v>36543778.801843315</v>
      </c>
      <c r="H1390" s="285">
        <f ca="1">VLOOKUP(E1390,Zusammenführung!V$7:X$118,3,0)</f>
        <v>10</v>
      </c>
      <c r="I1390" s="162">
        <f ca="1">VLOOKUP(F1390,Zusammenführung!$Y$7:$AA$118,3,0)</f>
        <v>17</v>
      </c>
      <c r="J1390" s="286">
        <f ca="1">VLOOKUP(G1390,Zusammenführung!$AB$7:$AD$118,3,0)</f>
        <v>71</v>
      </c>
    </row>
    <row r="1391" spans="1:10" x14ac:dyDescent="0.25">
      <c r="A1391" s="6" t="s">
        <v>3509</v>
      </c>
      <c r="B1391" s="5" t="s">
        <v>637</v>
      </c>
      <c r="C1391" s="5" t="s">
        <v>656</v>
      </c>
      <c r="D1391" s="7">
        <v>35000000</v>
      </c>
      <c r="E1391" s="122">
        <f>VLOOKUP($D1391,Zusammenführung!$S$7:$AD$118,4,0)</f>
        <v>30000000</v>
      </c>
      <c r="F1391" s="123">
        <f>VLOOKUP($D1391,Zusammenführung!$S$7:$AD$118,7,0)</f>
        <v>30000000</v>
      </c>
      <c r="G1391" s="123">
        <f>VLOOKUP($D1391,Zusammenführung!$S$7:$AD$118,10,0)</f>
        <v>36543778.801843315</v>
      </c>
      <c r="H1391" s="285">
        <f ca="1">VLOOKUP(E1391,Zusammenführung!V$7:X$118,3,0)</f>
        <v>10</v>
      </c>
      <c r="I1391" s="162">
        <f ca="1">VLOOKUP(F1391,Zusammenführung!$Y$7:$AA$118,3,0)</f>
        <v>17</v>
      </c>
      <c r="J1391" s="286">
        <f ca="1">VLOOKUP(G1391,Zusammenführung!$AB$7:$AD$118,3,0)</f>
        <v>71</v>
      </c>
    </row>
    <row r="1392" spans="1:10" x14ac:dyDescent="0.25">
      <c r="A1392" s="6" t="s">
        <v>3510</v>
      </c>
      <c r="B1392" s="5" t="s">
        <v>639</v>
      </c>
      <c r="C1392" s="5" t="s">
        <v>656</v>
      </c>
      <c r="D1392" s="7">
        <v>30000000</v>
      </c>
      <c r="E1392" s="122">
        <f>VLOOKUP($D1392,Zusammenführung!$S$7:$AD$118,4,0)</f>
        <v>30000000</v>
      </c>
      <c r="F1392" s="123">
        <f>VLOOKUP($D1392,Zusammenführung!$S$7:$AD$118,7,0)</f>
        <v>30000000</v>
      </c>
      <c r="G1392" s="123">
        <f>VLOOKUP($D1392,Zusammenführung!$S$7:$AD$118,10,0)</f>
        <v>30000000</v>
      </c>
      <c r="H1392" s="285">
        <f ca="1">VLOOKUP(E1392,Zusammenführung!V$7:X$118,3,0)</f>
        <v>10</v>
      </c>
      <c r="I1392" s="162">
        <f ca="1">VLOOKUP(F1392,Zusammenführung!$Y$7:$AA$118,3,0)</f>
        <v>17</v>
      </c>
      <c r="J1392" s="286">
        <f ca="1">VLOOKUP(G1392,Zusammenführung!$AB$7:$AD$118,3,0)</f>
        <v>70</v>
      </c>
    </row>
    <row r="1393" spans="1:10" x14ac:dyDescent="0.25">
      <c r="A1393" s="6" t="s">
        <v>3511</v>
      </c>
      <c r="B1393" s="5" t="s">
        <v>640</v>
      </c>
      <c r="C1393" s="5" t="s">
        <v>656</v>
      </c>
      <c r="D1393" s="7">
        <v>30000000</v>
      </c>
      <c r="E1393" s="122">
        <f>VLOOKUP($D1393,Zusammenführung!$S$7:$AD$118,4,0)</f>
        <v>30000000</v>
      </c>
      <c r="F1393" s="123">
        <f>VLOOKUP($D1393,Zusammenführung!$S$7:$AD$118,7,0)</f>
        <v>30000000</v>
      </c>
      <c r="G1393" s="123">
        <f>VLOOKUP($D1393,Zusammenführung!$S$7:$AD$118,10,0)</f>
        <v>30000000</v>
      </c>
      <c r="H1393" s="285">
        <f ca="1">VLOOKUP(E1393,Zusammenführung!V$7:X$118,3,0)</f>
        <v>10</v>
      </c>
      <c r="I1393" s="162">
        <f ca="1">VLOOKUP(F1393,Zusammenführung!$Y$7:$AA$118,3,0)</f>
        <v>17</v>
      </c>
      <c r="J1393" s="286">
        <f ca="1">VLOOKUP(G1393,Zusammenführung!$AB$7:$AD$118,3,0)</f>
        <v>70</v>
      </c>
    </row>
    <row r="1394" spans="1:10" x14ac:dyDescent="0.25">
      <c r="A1394" s="6" t="s">
        <v>3512</v>
      </c>
      <c r="B1394" s="5" t="s">
        <v>642</v>
      </c>
      <c r="C1394" s="5" t="s">
        <v>656</v>
      </c>
      <c r="D1394" s="7">
        <v>25000000</v>
      </c>
      <c r="E1394" s="122">
        <f>VLOOKUP($D1394,Zusammenführung!$S$7:$AD$118,4,0)</f>
        <v>30000000</v>
      </c>
      <c r="F1394" s="123">
        <f>VLOOKUP($D1394,Zusammenführung!$S$7:$AD$118,7,0)</f>
        <v>30000000</v>
      </c>
      <c r="G1394" s="123">
        <f>VLOOKUP($D1394,Zusammenführung!$S$7:$AD$118,10,0)</f>
        <v>25778402.69966254</v>
      </c>
      <c r="H1394" s="285">
        <f ca="1">VLOOKUP(E1394,Zusammenführung!V$7:X$118,3,0)</f>
        <v>10</v>
      </c>
      <c r="I1394" s="162">
        <f ca="1">VLOOKUP(F1394,Zusammenführung!$Y$7:$AA$118,3,0)</f>
        <v>17</v>
      </c>
      <c r="J1394" s="286">
        <f ca="1">VLOOKUP(G1394,Zusammenführung!$AB$7:$AD$118,3,0)</f>
        <v>68</v>
      </c>
    </row>
    <row r="1395" spans="1:10" x14ac:dyDescent="0.25">
      <c r="A1395" s="6" t="s">
        <v>3513</v>
      </c>
      <c r="B1395" s="5" t="s">
        <v>641</v>
      </c>
      <c r="C1395" s="5" t="s">
        <v>656</v>
      </c>
      <c r="D1395" s="7">
        <v>25000000</v>
      </c>
      <c r="E1395" s="122">
        <f>VLOOKUP($D1395,Zusammenführung!$S$7:$AD$118,4,0)</f>
        <v>30000000</v>
      </c>
      <c r="F1395" s="123">
        <f>VLOOKUP($D1395,Zusammenführung!$S$7:$AD$118,7,0)</f>
        <v>30000000</v>
      </c>
      <c r="G1395" s="123">
        <f>VLOOKUP($D1395,Zusammenführung!$S$7:$AD$118,10,0)</f>
        <v>25778402.69966254</v>
      </c>
      <c r="H1395" s="285">
        <f ca="1">VLOOKUP(E1395,Zusammenführung!V$7:X$118,3,0)</f>
        <v>10</v>
      </c>
      <c r="I1395" s="162">
        <f ca="1">VLOOKUP(F1395,Zusammenführung!$Y$7:$AA$118,3,0)</f>
        <v>17</v>
      </c>
      <c r="J1395" s="286">
        <f ca="1">VLOOKUP(G1395,Zusammenführung!$AB$7:$AD$118,3,0)</f>
        <v>68</v>
      </c>
    </row>
    <row r="1396" spans="1:10" x14ac:dyDescent="0.25">
      <c r="A1396" s="6" t="s">
        <v>3514</v>
      </c>
      <c r="B1396" s="5" t="s">
        <v>643</v>
      </c>
      <c r="C1396" s="5" t="s">
        <v>656</v>
      </c>
      <c r="D1396" s="7">
        <v>24000000</v>
      </c>
      <c r="E1396" s="122">
        <f>VLOOKUP($D1396,Zusammenführung!$S$7:$AD$118,4,0)</f>
        <v>30000000</v>
      </c>
      <c r="F1396" s="123">
        <f>VLOOKUP($D1396,Zusammenführung!$S$7:$AD$118,7,0)</f>
        <v>30000000</v>
      </c>
      <c r="G1396" s="123">
        <f>VLOOKUP($D1396,Zusammenführung!$S$7:$AD$118,10,0)</f>
        <v>23713160.854893137</v>
      </c>
      <c r="H1396" s="285">
        <f ca="1">VLOOKUP(E1396,Zusammenführung!V$7:X$118,3,0)</f>
        <v>10</v>
      </c>
      <c r="I1396" s="162">
        <f ca="1">VLOOKUP(F1396,Zusammenführung!$Y$7:$AA$118,3,0)</f>
        <v>17</v>
      </c>
      <c r="J1396" s="286">
        <f ca="1">VLOOKUP(G1396,Zusammenführung!$AB$7:$AD$118,3,0)</f>
        <v>67</v>
      </c>
    </row>
    <row r="1397" spans="1:10" x14ac:dyDescent="0.25">
      <c r="A1397" s="6" t="s">
        <v>3515</v>
      </c>
      <c r="B1397" s="5" t="s">
        <v>644</v>
      </c>
      <c r="C1397" s="5" t="s">
        <v>656</v>
      </c>
      <c r="D1397" s="7">
        <v>20000000</v>
      </c>
      <c r="E1397" s="122">
        <f>VLOOKUP($D1397,Zusammenführung!$S$7:$AD$118,4,0)</f>
        <v>10000000</v>
      </c>
      <c r="F1397" s="123">
        <f>VLOOKUP($D1397,Zusammenführung!$S$7:$AD$118,7,0)</f>
        <v>10000000</v>
      </c>
      <c r="G1397" s="123">
        <f>VLOOKUP($D1397,Zusammenführung!$S$7:$AD$118,10,0)</f>
        <v>19673790.77615298</v>
      </c>
      <c r="H1397" s="285">
        <f ca="1">VLOOKUP(E1397,Zusammenführung!V$7:X$118,3,0)</f>
        <v>9</v>
      </c>
      <c r="I1397" s="162">
        <f ca="1">VLOOKUP(F1397,Zusammenführung!$Y$7:$AA$118,3,0)</f>
        <v>16</v>
      </c>
      <c r="J1397" s="286">
        <f ca="1">VLOOKUP(G1397,Zusammenführung!$AB$7:$AD$118,3,0)</f>
        <v>65</v>
      </c>
    </row>
    <row r="1398" spans="1:10" x14ac:dyDescent="0.25">
      <c r="A1398" s="6" t="s">
        <v>3516</v>
      </c>
      <c r="B1398" s="5" t="s">
        <v>645</v>
      </c>
      <c r="C1398" s="5" t="s">
        <v>656</v>
      </c>
      <c r="D1398" s="7">
        <v>18000000</v>
      </c>
      <c r="E1398" s="122">
        <f>VLOOKUP($D1398,Zusammenführung!$S$7:$AD$118,4,0)</f>
        <v>10000000</v>
      </c>
      <c r="F1398" s="123">
        <f>VLOOKUP($D1398,Zusammenführung!$S$7:$AD$118,7,0)</f>
        <v>10000000</v>
      </c>
      <c r="G1398" s="123">
        <f>VLOOKUP($D1398,Zusammenführung!$S$7:$AD$118,10,0)</f>
        <v>17699662.542182226</v>
      </c>
      <c r="H1398" s="285">
        <f ca="1">VLOOKUP(E1398,Zusammenführung!V$7:X$118,3,0)</f>
        <v>9</v>
      </c>
      <c r="I1398" s="162">
        <f ca="1">VLOOKUP(F1398,Zusammenführung!$Y$7:$AA$118,3,0)</f>
        <v>16</v>
      </c>
      <c r="J1398" s="286">
        <f ca="1">VLOOKUP(G1398,Zusammenführung!$AB$7:$AD$118,3,0)</f>
        <v>64</v>
      </c>
    </row>
    <row r="1399" spans="1:10" x14ac:dyDescent="0.25">
      <c r="A1399" s="6" t="s">
        <v>3517</v>
      </c>
      <c r="B1399" s="5" t="s">
        <v>646</v>
      </c>
      <c r="C1399" s="5" t="s">
        <v>656</v>
      </c>
      <c r="D1399" s="7">
        <v>17500000</v>
      </c>
      <c r="E1399" s="122">
        <f>VLOOKUP($D1399,Zusammenführung!$S$7:$AD$118,4,0)</f>
        <v>10000000</v>
      </c>
      <c r="F1399" s="123">
        <f>VLOOKUP($D1399,Zusammenführung!$S$7:$AD$118,7,0)</f>
        <v>10000000</v>
      </c>
      <c r="G1399" s="123">
        <f>VLOOKUP($D1399,Zusammenführung!$S$7:$AD$118,10,0)</f>
        <v>17699662.542182226</v>
      </c>
      <c r="H1399" s="285">
        <f ca="1">VLOOKUP(E1399,Zusammenführung!V$7:X$118,3,0)</f>
        <v>9</v>
      </c>
      <c r="I1399" s="162">
        <f ca="1">VLOOKUP(F1399,Zusammenführung!$Y$7:$AA$118,3,0)</f>
        <v>16</v>
      </c>
      <c r="J1399" s="286">
        <f ca="1">VLOOKUP(G1399,Zusammenführung!$AB$7:$AD$118,3,0)</f>
        <v>64</v>
      </c>
    </row>
    <row r="1400" spans="1:10" x14ac:dyDescent="0.25">
      <c r="A1400" s="6" t="s">
        <v>3518</v>
      </c>
      <c r="B1400" s="5" t="s">
        <v>647</v>
      </c>
      <c r="C1400" s="5" t="s">
        <v>656</v>
      </c>
      <c r="D1400" s="7">
        <v>16000000</v>
      </c>
      <c r="E1400" s="122">
        <f>VLOOKUP($D1400,Zusammenführung!$S$7:$AD$118,4,0)</f>
        <v>10000000</v>
      </c>
      <c r="F1400" s="123">
        <f>VLOOKUP($D1400,Zusammenführung!$S$7:$AD$118,7,0)</f>
        <v>10000000</v>
      </c>
      <c r="G1400" s="123">
        <f>VLOOKUP($D1400,Zusammenführung!$S$7:$AD$118,10,0)</f>
        <v>15755905.511811022</v>
      </c>
      <c r="H1400" s="285">
        <f ca="1">VLOOKUP(E1400,Zusammenführung!V$7:X$118,3,0)</f>
        <v>9</v>
      </c>
      <c r="I1400" s="162">
        <f ca="1">VLOOKUP(F1400,Zusammenführung!$Y$7:$AA$118,3,0)</f>
        <v>16</v>
      </c>
      <c r="J1400" s="286">
        <f ca="1">VLOOKUP(G1400,Zusammenführung!$AB$7:$AD$118,3,0)</f>
        <v>63</v>
      </c>
    </row>
    <row r="1401" spans="1:10" x14ac:dyDescent="0.25">
      <c r="A1401" s="6" t="s">
        <v>3519</v>
      </c>
      <c r="B1401" s="5" t="s">
        <v>648</v>
      </c>
      <c r="C1401" s="5" t="s">
        <v>656</v>
      </c>
      <c r="D1401" s="7">
        <v>15000000</v>
      </c>
      <c r="E1401" s="122">
        <f>VLOOKUP($D1401,Zusammenführung!$S$7:$AD$118,4,0)</f>
        <v>10000000</v>
      </c>
      <c r="F1401" s="123">
        <f>VLOOKUP($D1401,Zusammenführung!$S$7:$AD$118,7,0)</f>
        <v>10000000</v>
      </c>
      <c r="G1401" s="123">
        <f>VLOOKUP($D1401,Zusammenführung!$S$7:$AD$118,10,0)</f>
        <v>15755905.511811022</v>
      </c>
      <c r="H1401" s="285">
        <f ca="1">VLOOKUP(E1401,Zusammenführung!V$7:X$118,3,0)</f>
        <v>9</v>
      </c>
      <c r="I1401" s="162">
        <f ca="1">VLOOKUP(F1401,Zusammenführung!$Y$7:$AA$118,3,0)</f>
        <v>16</v>
      </c>
      <c r="J1401" s="286">
        <f ca="1">VLOOKUP(G1401,Zusammenführung!$AB$7:$AD$118,3,0)</f>
        <v>63</v>
      </c>
    </row>
    <row r="1402" spans="1:10" x14ac:dyDescent="0.25">
      <c r="A1402" s="6" t="s">
        <v>3520</v>
      </c>
      <c r="B1402" s="5" t="s">
        <v>649</v>
      </c>
      <c r="C1402" s="5" t="s">
        <v>656</v>
      </c>
      <c r="D1402" s="7">
        <v>15000000</v>
      </c>
      <c r="E1402" s="122">
        <f>VLOOKUP($D1402,Zusammenführung!$S$7:$AD$118,4,0)</f>
        <v>10000000</v>
      </c>
      <c r="F1402" s="123">
        <f>VLOOKUP($D1402,Zusammenführung!$S$7:$AD$118,7,0)</f>
        <v>10000000</v>
      </c>
      <c r="G1402" s="123">
        <f>VLOOKUP($D1402,Zusammenführung!$S$7:$AD$118,10,0)</f>
        <v>15755905.511811022</v>
      </c>
      <c r="H1402" s="285">
        <f ca="1">VLOOKUP(E1402,Zusammenführung!V$7:X$118,3,0)</f>
        <v>9</v>
      </c>
      <c r="I1402" s="162">
        <f ca="1">VLOOKUP(F1402,Zusammenführung!$Y$7:$AA$118,3,0)</f>
        <v>16</v>
      </c>
      <c r="J1402" s="286">
        <f ca="1">VLOOKUP(G1402,Zusammenführung!$AB$7:$AD$118,3,0)</f>
        <v>63</v>
      </c>
    </row>
    <row r="1403" spans="1:10" x14ac:dyDescent="0.25">
      <c r="A1403" s="6" t="s">
        <v>3521</v>
      </c>
      <c r="B1403" s="5" t="s">
        <v>650</v>
      </c>
      <c r="C1403" s="5" t="s">
        <v>656</v>
      </c>
      <c r="D1403" s="7">
        <v>14000000</v>
      </c>
      <c r="E1403" s="122">
        <f>VLOOKUP($D1403,Zusammenführung!$S$7:$AD$118,4,0)</f>
        <v>10000000</v>
      </c>
      <c r="F1403" s="123">
        <f>VLOOKUP($D1403,Zusammenführung!$S$7:$AD$118,7,0)</f>
        <v>10000000</v>
      </c>
      <c r="G1403" s="123">
        <f>VLOOKUP($D1403,Zusammenführung!$S$7:$AD$118,10,0)</f>
        <v>13842519.685039368</v>
      </c>
      <c r="H1403" s="285">
        <f ca="1">VLOOKUP(E1403,Zusammenführung!V$7:X$118,3,0)</f>
        <v>9</v>
      </c>
      <c r="I1403" s="162">
        <f ca="1">VLOOKUP(F1403,Zusammenführung!$Y$7:$AA$118,3,0)</f>
        <v>16</v>
      </c>
      <c r="J1403" s="286">
        <f ca="1">VLOOKUP(G1403,Zusammenführung!$AB$7:$AD$118,3,0)</f>
        <v>62</v>
      </c>
    </row>
    <row r="1404" spans="1:10" x14ac:dyDescent="0.25">
      <c r="A1404" s="6" t="s">
        <v>3522</v>
      </c>
      <c r="B1404" s="5" t="s">
        <v>653</v>
      </c>
      <c r="C1404" s="5" t="s">
        <v>656</v>
      </c>
      <c r="D1404" s="7">
        <v>12000000</v>
      </c>
      <c r="E1404" s="122">
        <f>VLOOKUP($D1404,Zusammenführung!$S$7:$AD$118,4,0)</f>
        <v>10000000</v>
      </c>
      <c r="F1404" s="123">
        <f>VLOOKUP($D1404,Zusammenführung!$S$7:$AD$118,7,0)</f>
        <v>10000000</v>
      </c>
      <c r="G1404" s="123">
        <f>VLOOKUP($D1404,Zusammenführung!$S$7:$AD$118,10,0)</f>
        <v>11959505.061867265</v>
      </c>
      <c r="H1404" s="285">
        <f ca="1">VLOOKUP(E1404,Zusammenführung!V$7:X$118,3,0)</f>
        <v>9</v>
      </c>
      <c r="I1404" s="162">
        <f ca="1">VLOOKUP(F1404,Zusammenführung!$Y$7:$AA$118,3,0)</f>
        <v>16</v>
      </c>
      <c r="J1404" s="286">
        <f ca="1">VLOOKUP(G1404,Zusammenführung!$AB$7:$AD$118,3,0)</f>
        <v>61</v>
      </c>
    </row>
    <row r="1405" spans="1:10" x14ac:dyDescent="0.25">
      <c r="A1405" s="6" t="s">
        <v>3523</v>
      </c>
      <c r="B1405" s="5" t="s">
        <v>654</v>
      </c>
      <c r="C1405" s="5" t="s">
        <v>656</v>
      </c>
      <c r="D1405" s="7">
        <v>12000000</v>
      </c>
      <c r="E1405" s="122">
        <f>VLOOKUP($D1405,Zusammenführung!$S$7:$AD$118,4,0)</f>
        <v>10000000</v>
      </c>
      <c r="F1405" s="123">
        <f>VLOOKUP($D1405,Zusammenführung!$S$7:$AD$118,7,0)</f>
        <v>10000000</v>
      </c>
      <c r="G1405" s="123">
        <f>VLOOKUP($D1405,Zusammenführung!$S$7:$AD$118,10,0)</f>
        <v>11959505.061867265</v>
      </c>
      <c r="H1405" s="285">
        <f ca="1">VLOOKUP(E1405,Zusammenführung!V$7:X$118,3,0)</f>
        <v>9</v>
      </c>
      <c r="I1405" s="162">
        <f ca="1">VLOOKUP(F1405,Zusammenführung!$Y$7:$AA$118,3,0)</f>
        <v>16</v>
      </c>
      <c r="J1405" s="286">
        <f ca="1">VLOOKUP(G1405,Zusammenführung!$AB$7:$AD$118,3,0)</f>
        <v>61</v>
      </c>
    </row>
    <row r="1406" spans="1:10" x14ac:dyDescent="0.25">
      <c r="A1406" s="6" t="s">
        <v>3524</v>
      </c>
      <c r="B1406" s="5" t="s">
        <v>651</v>
      </c>
      <c r="C1406" s="5" t="s">
        <v>656</v>
      </c>
      <c r="D1406" s="7">
        <v>12000000</v>
      </c>
      <c r="E1406" s="122">
        <f>VLOOKUP($D1406,Zusammenführung!$S$7:$AD$118,4,0)</f>
        <v>10000000</v>
      </c>
      <c r="F1406" s="123">
        <f>VLOOKUP($D1406,Zusammenführung!$S$7:$AD$118,7,0)</f>
        <v>10000000</v>
      </c>
      <c r="G1406" s="123">
        <f>VLOOKUP($D1406,Zusammenführung!$S$7:$AD$118,10,0)</f>
        <v>11959505.061867265</v>
      </c>
      <c r="H1406" s="285">
        <f ca="1">VLOOKUP(E1406,Zusammenführung!V$7:X$118,3,0)</f>
        <v>9</v>
      </c>
      <c r="I1406" s="162">
        <f ca="1">VLOOKUP(F1406,Zusammenführung!$Y$7:$AA$118,3,0)</f>
        <v>16</v>
      </c>
      <c r="J1406" s="286">
        <f ca="1">VLOOKUP(G1406,Zusammenführung!$AB$7:$AD$118,3,0)</f>
        <v>61</v>
      </c>
    </row>
    <row r="1407" spans="1:10" x14ac:dyDescent="0.25">
      <c r="A1407" s="6" t="s">
        <v>3525</v>
      </c>
      <c r="B1407" s="5" t="s">
        <v>652</v>
      </c>
      <c r="C1407" s="5" t="s">
        <v>656</v>
      </c>
      <c r="D1407" s="7">
        <v>12000000</v>
      </c>
      <c r="E1407" s="122">
        <f>VLOOKUP($D1407,Zusammenführung!$S$7:$AD$118,4,0)</f>
        <v>10000000</v>
      </c>
      <c r="F1407" s="123">
        <f>VLOOKUP($D1407,Zusammenführung!$S$7:$AD$118,7,0)</f>
        <v>10000000</v>
      </c>
      <c r="G1407" s="123">
        <f>VLOOKUP($D1407,Zusammenführung!$S$7:$AD$118,10,0)</f>
        <v>11959505.061867265</v>
      </c>
      <c r="H1407" s="285">
        <f ca="1">VLOOKUP(E1407,Zusammenführung!V$7:X$118,3,0)</f>
        <v>9</v>
      </c>
      <c r="I1407" s="162">
        <f ca="1">VLOOKUP(F1407,Zusammenführung!$Y$7:$AA$118,3,0)</f>
        <v>16</v>
      </c>
      <c r="J1407" s="286">
        <f ca="1">VLOOKUP(G1407,Zusammenführung!$AB$7:$AD$118,3,0)</f>
        <v>61</v>
      </c>
    </row>
    <row r="1408" spans="1:10" x14ac:dyDescent="0.25">
      <c r="A1408" s="6" t="s">
        <v>3526</v>
      </c>
      <c r="B1408" s="5" t="s">
        <v>655</v>
      </c>
      <c r="C1408" s="5" t="s">
        <v>656</v>
      </c>
      <c r="D1408" s="7">
        <v>11000000</v>
      </c>
      <c r="E1408" s="122">
        <f>VLOOKUP($D1408,Zusammenführung!$S$7:$AD$118,4,0)</f>
        <v>10000000</v>
      </c>
      <c r="F1408" s="123">
        <f>VLOOKUP($D1408,Zusammenführung!$S$7:$AD$118,7,0)</f>
        <v>10000000</v>
      </c>
      <c r="G1408" s="123">
        <f>VLOOKUP($D1408,Zusammenführung!$S$7:$AD$118,10,0)</f>
        <v>10106861.642294712</v>
      </c>
      <c r="H1408" s="285">
        <f ca="1">VLOOKUP(E1408,Zusammenführung!V$7:X$118,3,0)</f>
        <v>9</v>
      </c>
      <c r="I1408" s="162">
        <f ca="1">VLOOKUP(F1408,Zusammenführung!$Y$7:$AA$118,3,0)</f>
        <v>16</v>
      </c>
      <c r="J1408" s="286">
        <f ca="1">VLOOKUP(G1408,Zusammenführung!$AB$7:$AD$118,3,0)</f>
        <v>60</v>
      </c>
    </row>
    <row r="1409" spans="1:10" x14ac:dyDescent="0.25">
      <c r="A1409" s="6" t="s">
        <v>3527</v>
      </c>
      <c r="B1409" s="5" t="s">
        <v>661</v>
      </c>
      <c r="C1409" s="5" t="s">
        <v>656</v>
      </c>
      <c r="D1409" s="7">
        <v>10000000</v>
      </c>
      <c r="E1409" s="122">
        <f>VLOOKUP($D1409,Zusammenführung!$S$7:$AD$118,4,0)</f>
        <v>10000000</v>
      </c>
      <c r="F1409" s="123">
        <f>VLOOKUP($D1409,Zusammenführung!$S$7:$AD$118,7,0)</f>
        <v>10000000</v>
      </c>
      <c r="G1409" s="123">
        <f>VLOOKUP($D1409,Zusammenführung!$S$7:$AD$118,10,0)</f>
        <v>10106861.642294712</v>
      </c>
      <c r="H1409" s="285">
        <f ca="1">VLOOKUP(E1409,Zusammenführung!V$7:X$118,3,0)</f>
        <v>9</v>
      </c>
      <c r="I1409" s="162">
        <f ca="1">VLOOKUP(F1409,Zusammenführung!$Y$7:$AA$118,3,0)</f>
        <v>16</v>
      </c>
      <c r="J1409" s="286">
        <f ca="1">VLOOKUP(G1409,Zusammenführung!$AB$7:$AD$118,3,0)</f>
        <v>60</v>
      </c>
    </row>
    <row r="1410" spans="1:10" x14ac:dyDescent="0.25">
      <c r="A1410" s="6" t="s">
        <v>3528</v>
      </c>
      <c r="B1410" s="5" t="s">
        <v>657</v>
      </c>
      <c r="C1410" s="5" t="s">
        <v>656</v>
      </c>
      <c r="D1410" s="7">
        <v>10000000</v>
      </c>
      <c r="E1410" s="122">
        <f>VLOOKUP($D1410,Zusammenführung!$S$7:$AD$118,4,0)</f>
        <v>10000000</v>
      </c>
      <c r="F1410" s="123">
        <f>VLOOKUP($D1410,Zusammenführung!$S$7:$AD$118,7,0)</f>
        <v>10000000</v>
      </c>
      <c r="G1410" s="123">
        <f>VLOOKUP($D1410,Zusammenführung!$S$7:$AD$118,10,0)</f>
        <v>10106861.642294712</v>
      </c>
      <c r="H1410" s="285">
        <f ca="1">VLOOKUP(E1410,Zusammenführung!V$7:X$118,3,0)</f>
        <v>9</v>
      </c>
      <c r="I1410" s="162">
        <f ca="1">VLOOKUP(F1410,Zusammenführung!$Y$7:$AA$118,3,0)</f>
        <v>16</v>
      </c>
      <c r="J1410" s="286">
        <f ca="1">VLOOKUP(G1410,Zusammenführung!$AB$7:$AD$118,3,0)</f>
        <v>60</v>
      </c>
    </row>
    <row r="1411" spans="1:10" x14ac:dyDescent="0.25">
      <c r="A1411" s="6" t="s">
        <v>3529</v>
      </c>
      <c r="B1411" s="5" t="s">
        <v>663</v>
      </c>
      <c r="C1411" s="5" t="s">
        <v>656</v>
      </c>
      <c r="D1411" s="7">
        <v>10000000</v>
      </c>
      <c r="E1411" s="122">
        <f>VLOOKUP($D1411,Zusammenführung!$S$7:$AD$118,4,0)</f>
        <v>10000000</v>
      </c>
      <c r="F1411" s="123">
        <f>VLOOKUP($D1411,Zusammenführung!$S$7:$AD$118,7,0)</f>
        <v>10000000</v>
      </c>
      <c r="G1411" s="123">
        <f>VLOOKUP($D1411,Zusammenführung!$S$7:$AD$118,10,0)</f>
        <v>10106861.642294712</v>
      </c>
      <c r="H1411" s="285">
        <f ca="1">VLOOKUP(E1411,Zusammenführung!V$7:X$118,3,0)</f>
        <v>9</v>
      </c>
      <c r="I1411" s="162">
        <f ca="1">VLOOKUP(F1411,Zusammenführung!$Y$7:$AA$118,3,0)</f>
        <v>16</v>
      </c>
      <c r="J1411" s="286">
        <f ca="1">VLOOKUP(G1411,Zusammenführung!$AB$7:$AD$118,3,0)</f>
        <v>60</v>
      </c>
    </row>
    <row r="1412" spans="1:10" x14ac:dyDescent="0.25">
      <c r="A1412" s="6" t="s">
        <v>3530</v>
      </c>
      <c r="B1412" s="5" t="s">
        <v>660</v>
      </c>
      <c r="C1412" s="5" t="s">
        <v>656</v>
      </c>
      <c r="D1412" s="7">
        <v>10000000</v>
      </c>
      <c r="E1412" s="122">
        <f>VLOOKUP($D1412,Zusammenführung!$S$7:$AD$118,4,0)</f>
        <v>10000000</v>
      </c>
      <c r="F1412" s="123">
        <f>VLOOKUP($D1412,Zusammenführung!$S$7:$AD$118,7,0)</f>
        <v>10000000</v>
      </c>
      <c r="G1412" s="123">
        <f>VLOOKUP($D1412,Zusammenführung!$S$7:$AD$118,10,0)</f>
        <v>10106861.642294712</v>
      </c>
      <c r="H1412" s="285">
        <f ca="1">VLOOKUP(E1412,Zusammenführung!V$7:X$118,3,0)</f>
        <v>9</v>
      </c>
      <c r="I1412" s="162">
        <f ca="1">VLOOKUP(F1412,Zusammenführung!$Y$7:$AA$118,3,0)</f>
        <v>16</v>
      </c>
      <c r="J1412" s="286">
        <f ca="1">VLOOKUP(G1412,Zusammenführung!$AB$7:$AD$118,3,0)</f>
        <v>60</v>
      </c>
    </row>
    <row r="1413" spans="1:10" x14ac:dyDescent="0.25">
      <c r="A1413" s="6" t="s">
        <v>3531</v>
      </c>
      <c r="B1413" s="5" t="s">
        <v>664</v>
      </c>
      <c r="C1413" s="5" t="s">
        <v>656</v>
      </c>
      <c r="D1413" s="7">
        <v>10000000</v>
      </c>
      <c r="E1413" s="122">
        <f>VLOOKUP($D1413,Zusammenführung!$S$7:$AD$118,4,0)</f>
        <v>10000000</v>
      </c>
      <c r="F1413" s="123">
        <f>VLOOKUP($D1413,Zusammenführung!$S$7:$AD$118,7,0)</f>
        <v>10000000</v>
      </c>
      <c r="G1413" s="123">
        <f>VLOOKUP($D1413,Zusammenführung!$S$7:$AD$118,10,0)</f>
        <v>10106861.642294712</v>
      </c>
      <c r="H1413" s="285">
        <f ca="1">VLOOKUP(E1413,Zusammenführung!V$7:X$118,3,0)</f>
        <v>9</v>
      </c>
      <c r="I1413" s="162">
        <f ca="1">VLOOKUP(F1413,Zusammenführung!$Y$7:$AA$118,3,0)</f>
        <v>16</v>
      </c>
      <c r="J1413" s="286">
        <f ca="1">VLOOKUP(G1413,Zusammenführung!$AB$7:$AD$118,3,0)</f>
        <v>60</v>
      </c>
    </row>
    <row r="1414" spans="1:10" x14ac:dyDescent="0.25">
      <c r="A1414" s="6" t="s">
        <v>3532</v>
      </c>
      <c r="B1414" s="5" t="s">
        <v>659</v>
      </c>
      <c r="C1414" s="5" t="s">
        <v>656</v>
      </c>
      <c r="D1414" s="7">
        <v>10000000</v>
      </c>
      <c r="E1414" s="122">
        <f>VLOOKUP($D1414,Zusammenführung!$S$7:$AD$118,4,0)</f>
        <v>10000000</v>
      </c>
      <c r="F1414" s="123">
        <f>VLOOKUP($D1414,Zusammenführung!$S$7:$AD$118,7,0)</f>
        <v>10000000</v>
      </c>
      <c r="G1414" s="123">
        <f>VLOOKUP($D1414,Zusammenführung!$S$7:$AD$118,10,0)</f>
        <v>10106861.642294712</v>
      </c>
      <c r="H1414" s="285">
        <f ca="1">VLOOKUP(E1414,Zusammenführung!V$7:X$118,3,0)</f>
        <v>9</v>
      </c>
      <c r="I1414" s="162">
        <f ca="1">VLOOKUP(F1414,Zusammenführung!$Y$7:$AA$118,3,0)</f>
        <v>16</v>
      </c>
      <c r="J1414" s="286">
        <f ca="1">VLOOKUP(G1414,Zusammenführung!$AB$7:$AD$118,3,0)</f>
        <v>60</v>
      </c>
    </row>
    <row r="1415" spans="1:10" x14ac:dyDescent="0.25">
      <c r="A1415" s="6" t="s">
        <v>3533</v>
      </c>
      <c r="B1415" s="5" t="s">
        <v>662</v>
      </c>
      <c r="C1415" s="5" t="s">
        <v>656</v>
      </c>
      <c r="D1415" s="7">
        <v>10000000</v>
      </c>
      <c r="E1415" s="122">
        <f>VLOOKUP($D1415,Zusammenführung!$S$7:$AD$118,4,0)</f>
        <v>10000000</v>
      </c>
      <c r="F1415" s="123">
        <f>VLOOKUP($D1415,Zusammenführung!$S$7:$AD$118,7,0)</f>
        <v>10000000</v>
      </c>
      <c r="G1415" s="123">
        <f>VLOOKUP($D1415,Zusammenführung!$S$7:$AD$118,10,0)</f>
        <v>10106861.642294712</v>
      </c>
      <c r="H1415" s="285">
        <f ca="1">VLOOKUP(E1415,Zusammenführung!V$7:X$118,3,0)</f>
        <v>9</v>
      </c>
      <c r="I1415" s="162">
        <f ca="1">VLOOKUP(F1415,Zusammenführung!$Y$7:$AA$118,3,0)</f>
        <v>16</v>
      </c>
      <c r="J1415" s="286">
        <f ca="1">VLOOKUP(G1415,Zusammenführung!$AB$7:$AD$118,3,0)</f>
        <v>60</v>
      </c>
    </row>
    <row r="1416" spans="1:10" x14ac:dyDescent="0.25">
      <c r="A1416" s="6" t="s">
        <v>3534</v>
      </c>
      <c r="B1416" s="5" t="s">
        <v>665</v>
      </c>
      <c r="C1416" s="5" t="s">
        <v>656</v>
      </c>
      <c r="D1416" s="7">
        <v>10000000</v>
      </c>
      <c r="E1416" s="122">
        <f>VLOOKUP($D1416,Zusammenführung!$S$7:$AD$118,4,0)</f>
        <v>10000000</v>
      </c>
      <c r="F1416" s="123">
        <f>VLOOKUP($D1416,Zusammenführung!$S$7:$AD$118,7,0)</f>
        <v>10000000</v>
      </c>
      <c r="G1416" s="123">
        <f>VLOOKUP($D1416,Zusammenführung!$S$7:$AD$118,10,0)</f>
        <v>10106861.642294712</v>
      </c>
      <c r="H1416" s="285">
        <f ca="1">VLOOKUP(E1416,Zusammenführung!V$7:X$118,3,0)</f>
        <v>9</v>
      </c>
      <c r="I1416" s="162">
        <f ca="1">VLOOKUP(F1416,Zusammenführung!$Y$7:$AA$118,3,0)</f>
        <v>16</v>
      </c>
      <c r="J1416" s="286">
        <f ca="1">VLOOKUP(G1416,Zusammenführung!$AB$7:$AD$118,3,0)</f>
        <v>60</v>
      </c>
    </row>
    <row r="1417" spans="1:10" x14ac:dyDescent="0.25">
      <c r="A1417" s="6" t="s">
        <v>3535</v>
      </c>
      <c r="B1417" s="5" t="s">
        <v>658</v>
      </c>
      <c r="C1417" s="5" t="s">
        <v>656</v>
      </c>
      <c r="D1417" s="7">
        <v>10000000</v>
      </c>
      <c r="E1417" s="122">
        <f>VLOOKUP($D1417,Zusammenführung!$S$7:$AD$118,4,0)</f>
        <v>10000000</v>
      </c>
      <c r="F1417" s="123">
        <f>VLOOKUP($D1417,Zusammenführung!$S$7:$AD$118,7,0)</f>
        <v>10000000</v>
      </c>
      <c r="G1417" s="123">
        <f>VLOOKUP($D1417,Zusammenführung!$S$7:$AD$118,10,0)</f>
        <v>10106861.642294712</v>
      </c>
      <c r="H1417" s="285">
        <f ca="1">VLOOKUP(E1417,Zusammenführung!V$7:X$118,3,0)</f>
        <v>9</v>
      </c>
      <c r="I1417" s="162">
        <f ca="1">VLOOKUP(F1417,Zusammenführung!$Y$7:$AA$118,3,0)</f>
        <v>16</v>
      </c>
      <c r="J1417" s="286">
        <f ca="1">VLOOKUP(G1417,Zusammenführung!$AB$7:$AD$118,3,0)</f>
        <v>60</v>
      </c>
    </row>
    <row r="1418" spans="1:10" x14ac:dyDescent="0.25">
      <c r="A1418" s="6" t="s">
        <v>3536</v>
      </c>
      <c r="B1418" s="5" t="s">
        <v>666</v>
      </c>
      <c r="C1418" s="5" t="s">
        <v>656</v>
      </c>
      <c r="D1418" s="7">
        <v>9000000</v>
      </c>
      <c r="E1418" s="122">
        <f>VLOOKUP($D1418,Zusammenführung!$S$7:$AD$118,4,0)</f>
        <v>10000000</v>
      </c>
      <c r="F1418" s="123">
        <f>VLOOKUP($D1418,Zusammenführung!$S$7:$AD$118,7,0)</f>
        <v>8000000</v>
      </c>
      <c r="G1418" s="123">
        <f>VLOOKUP($D1418,Zusammenführung!$S$7:$AD$118,10,0)</f>
        <v>8284589.4263217095</v>
      </c>
      <c r="H1418" s="285">
        <f ca="1">VLOOKUP(E1418,Zusammenführung!V$7:X$118,3,0)</f>
        <v>9</v>
      </c>
      <c r="I1418" s="162">
        <f ca="1">VLOOKUP(F1418,Zusammenführung!$Y$7:$AA$118,3,0)</f>
        <v>15</v>
      </c>
      <c r="J1418" s="286">
        <f ca="1">VLOOKUP(G1418,Zusammenführung!$AB$7:$AD$118,3,0)</f>
        <v>59</v>
      </c>
    </row>
    <row r="1419" spans="1:10" x14ac:dyDescent="0.25">
      <c r="A1419" s="6" t="s">
        <v>3537</v>
      </c>
      <c r="B1419" s="5" t="s">
        <v>667</v>
      </c>
      <c r="C1419" s="5" t="s">
        <v>656</v>
      </c>
      <c r="D1419" s="7">
        <v>9000000</v>
      </c>
      <c r="E1419" s="122">
        <f>VLOOKUP($D1419,Zusammenführung!$S$7:$AD$118,4,0)</f>
        <v>10000000</v>
      </c>
      <c r="F1419" s="123">
        <f>VLOOKUP($D1419,Zusammenführung!$S$7:$AD$118,7,0)</f>
        <v>8000000</v>
      </c>
      <c r="G1419" s="123">
        <f>VLOOKUP($D1419,Zusammenführung!$S$7:$AD$118,10,0)</f>
        <v>8284589.4263217095</v>
      </c>
      <c r="H1419" s="285">
        <f ca="1">VLOOKUP(E1419,Zusammenführung!V$7:X$118,3,0)</f>
        <v>9</v>
      </c>
      <c r="I1419" s="162">
        <f ca="1">VLOOKUP(F1419,Zusammenführung!$Y$7:$AA$118,3,0)</f>
        <v>15</v>
      </c>
      <c r="J1419" s="286">
        <f ca="1">VLOOKUP(G1419,Zusammenführung!$AB$7:$AD$118,3,0)</f>
        <v>59</v>
      </c>
    </row>
    <row r="1420" spans="1:10" x14ac:dyDescent="0.25">
      <c r="A1420" s="6" t="s">
        <v>3538</v>
      </c>
      <c r="B1420" s="5" t="s">
        <v>668</v>
      </c>
      <c r="C1420" s="5" t="s">
        <v>656</v>
      </c>
      <c r="D1420" s="7">
        <v>8000000</v>
      </c>
      <c r="E1420" s="122">
        <f>VLOOKUP($D1420,Zusammenführung!$S$7:$AD$118,4,0)</f>
        <v>10000000</v>
      </c>
      <c r="F1420" s="123">
        <f>VLOOKUP($D1420,Zusammenführung!$S$7:$AD$118,7,0)</f>
        <v>8000000</v>
      </c>
      <c r="G1420" s="123">
        <f>VLOOKUP($D1420,Zusammenführung!$S$7:$AD$118,10,0)</f>
        <v>8284589.4263217095</v>
      </c>
      <c r="H1420" s="285">
        <f ca="1">VLOOKUP(E1420,Zusammenführung!V$7:X$118,3,0)</f>
        <v>9</v>
      </c>
      <c r="I1420" s="162">
        <f ca="1">VLOOKUP(F1420,Zusammenführung!$Y$7:$AA$118,3,0)</f>
        <v>15</v>
      </c>
      <c r="J1420" s="286">
        <f ca="1">VLOOKUP(G1420,Zusammenführung!$AB$7:$AD$118,3,0)</f>
        <v>59</v>
      </c>
    </row>
    <row r="1421" spans="1:10" x14ac:dyDescent="0.25">
      <c r="A1421" s="6" t="s">
        <v>3539</v>
      </c>
      <c r="B1421" s="5" t="s">
        <v>670</v>
      </c>
      <c r="C1421" s="5" t="s">
        <v>656</v>
      </c>
      <c r="D1421" s="7">
        <v>8000000</v>
      </c>
      <c r="E1421" s="122">
        <f>VLOOKUP($D1421,Zusammenführung!$S$7:$AD$118,4,0)</f>
        <v>10000000</v>
      </c>
      <c r="F1421" s="123">
        <f>VLOOKUP($D1421,Zusammenführung!$S$7:$AD$118,7,0)</f>
        <v>8000000</v>
      </c>
      <c r="G1421" s="123">
        <f>VLOOKUP($D1421,Zusammenführung!$S$7:$AD$118,10,0)</f>
        <v>8284589.4263217095</v>
      </c>
      <c r="H1421" s="285">
        <f ca="1">VLOOKUP(E1421,Zusammenführung!V$7:X$118,3,0)</f>
        <v>9</v>
      </c>
      <c r="I1421" s="162">
        <f ca="1">VLOOKUP(F1421,Zusammenführung!$Y$7:$AA$118,3,0)</f>
        <v>15</v>
      </c>
      <c r="J1421" s="286">
        <f ca="1">VLOOKUP(G1421,Zusammenführung!$AB$7:$AD$118,3,0)</f>
        <v>59</v>
      </c>
    </row>
    <row r="1422" spans="1:10" x14ac:dyDescent="0.25">
      <c r="A1422" s="6" t="s">
        <v>3540</v>
      </c>
      <c r="B1422" s="5" t="s">
        <v>669</v>
      </c>
      <c r="C1422" s="5" t="s">
        <v>656</v>
      </c>
      <c r="D1422" s="7">
        <v>8000000</v>
      </c>
      <c r="E1422" s="122">
        <f>VLOOKUP($D1422,Zusammenführung!$S$7:$AD$118,4,0)</f>
        <v>10000000</v>
      </c>
      <c r="F1422" s="123">
        <f>VLOOKUP($D1422,Zusammenführung!$S$7:$AD$118,7,0)</f>
        <v>8000000</v>
      </c>
      <c r="G1422" s="123">
        <f>VLOOKUP($D1422,Zusammenführung!$S$7:$AD$118,10,0)</f>
        <v>8284589.4263217095</v>
      </c>
      <c r="H1422" s="285">
        <f ca="1">VLOOKUP(E1422,Zusammenführung!V$7:X$118,3,0)</f>
        <v>9</v>
      </c>
      <c r="I1422" s="162">
        <f ca="1">VLOOKUP(F1422,Zusammenführung!$Y$7:$AA$118,3,0)</f>
        <v>15</v>
      </c>
      <c r="J1422" s="286">
        <f ca="1">VLOOKUP(G1422,Zusammenführung!$AB$7:$AD$118,3,0)</f>
        <v>59</v>
      </c>
    </row>
    <row r="1423" spans="1:10" x14ac:dyDescent="0.25">
      <c r="A1423" s="6" t="s">
        <v>3541</v>
      </c>
      <c r="B1423" s="5" t="s">
        <v>671</v>
      </c>
      <c r="C1423" s="5" t="s">
        <v>656</v>
      </c>
      <c r="D1423" s="7">
        <v>7500000</v>
      </c>
      <c r="E1423" s="122">
        <f>VLOOKUP($D1423,Zusammenführung!$S$7:$AD$118,4,0)</f>
        <v>10000000</v>
      </c>
      <c r="F1423" s="123">
        <f>VLOOKUP($D1423,Zusammenführung!$S$7:$AD$118,7,0)</f>
        <v>8000000</v>
      </c>
      <c r="G1423" s="123">
        <f>VLOOKUP($D1423,Zusammenführung!$S$7:$AD$118,10,0)</f>
        <v>8284589.4263217095</v>
      </c>
      <c r="H1423" s="285">
        <f ca="1">VLOOKUP(E1423,Zusammenführung!V$7:X$118,3,0)</f>
        <v>9</v>
      </c>
      <c r="I1423" s="162">
        <f ca="1">VLOOKUP(F1423,Zusammenführung!$Y$7:$AA$118,3,0)</f>
        <v>15</v>
      </c>
      <c r="J1423" s="286">
        <f ca="1">VLOOKUP(G1423,Zusammenführung!$AB$7:$AD$118,3,0)</f>
        <v>59</v>
      </c>
    </row>
    <row r="1424" spans="1:10" x14ac:dyDescent="0.25">
      <c r="A1424" s="6" t="s">
        <v>3542</v>
      </c>
      <c r="B1424" s="5" t="s">
        <v>672</v>
      </c>
      <c r="C1424" s="5" t="s">
        <v>656</v>
      </c>
      <c r="D1424" s="7">
        <v>7500000</v>
      </c>
      <c r="E1424" s="122">
        <f>VLOOKUP($D1424,Zusammenführung!$S$7:$AD$118,4,0)</f>
        <v>10000000</v>
      </c>
      <c r="F1424" s="123">
        <f>VLOOKUP($D1424,Zusammenführung!$S$7:$AD$118,7,0)</f>
        <v>8000000</v>
      </c>
      <c r="G1424" s="123">
        <f>VLOOKUP($D1424,Zusammenführung!$S$7:$AD$118,10,0)</f>
        <v>8284589.4263217095</v>
      </c>
      <c r="H1424" s="285">
        <f ca="1">VLOOKUP(E1424,Zusammenführung!V$7:X$118,3,0)</f>
        <v>9</v>
      </c>
      <c r="I1424" s="162">
        <f ca="1">VLOOKUP(F1424,Zusammenführung!$Y$7:$AA$118,3,0)</f>
        <v>15</v>
      </c>
      <c r="J1424" s="286">
        <f ca="1">VLOOKUP(G1424,Zusammenführung!$AB$7:$AD$118,3,0)</f>
        <v>59</v>
      </c>
    </row>
    <row r="1425" spans="1:10" x14ac:dyDescent="0.25">
      <c r="A1425" s="6" t="s">
        <v>3543</v>
      </c>
      <c r="B1425" s="5" t="s">
        <v>673</v>
      </c>
      <c r="C1425" s="5" t="s">
        <v>656</v>
      </c>
      <c r="D1425" s="7">
        <v>7000000</v>
      </c>
      <c r="E1425" s="122">
        <f>VLOOKUP($D1425,Zusammenführung!$S$7:$AD$118,4,0)</f>
        <v>10000000</v>
      </c>
      <c r="F1425" s="123">
        <f>VLOOKUP($D1425,Zusammenführung!$S$7:$AD$118,7,0)</f>
        <v>8000000</v>
      </c>
      <c r="G1425" s="123">
        <f>VLOOKUP($D1425,Zusammenführung!$S$7:$AD$118,10,0)</f>
        <v>6492688.4139482565</v>
      </c>
      <c r="H1425" s="285">
        <f ca="1">VLOOKUP(E1425,Zusammenführung!V$7:X$118,3,0)</f>
        <v>9</v>
      </c>
      <c r="I1425" s="162">
        <f ca="1">VLOOKUP(F1425,Zusammenführung!$Y$7:$AA$118,3,0)</f>
        <v>15</v>
      </c>
      <c r="J1425" s="286">
        <f ca="1">VLOOKUP(G1425,Zusammenführung!$AB$7:$AD$118,3,0)</f>
        <v>58</v>
      </c>
    </row>
    <row r="1426" spans="1:10" x14ac:dyDescent="0.25">
      <c r="A1426" s="6" t="s">
        <v>3544</v>
      </c>
      <c r="B1426" s="5" t="s">
        <v>674</v>
      </c>
      <c r="C1426" s="5" t="s">
        <v>656</v>
      </c>
      <c r="D1426" s="7">
        <v>6500000</v>
      </c>
      <c r="E1426" s="122">
        <f>VLOOKUP($D1426,Zusammenführung!$S$7:$AD$118,4,0)</f>
        <v>3000000</v>
      </c>
      <c r="F1426" s="123">
        <f>VLOOKUP($D1426,Zusammenführung!$S$7:$AD$118,7,0)</f>
        <v>5000000</v>
      </c>
      <c r="G1426" s="123">
        <f>VLOOKUP($D1426,Zusammenführung!$S$7:$AD$118,10,0)</f>
        <v>6492688.4139482565</v>
      </c>
      <c r="H1426" s="285">
        <f ca="1">VLOOKUP(E1426,Zusammenführung!V$7:X$118,3,0)</f>
        <v>8</v>
      </c>
      <c r="I1426" s="162">
        <f ca="1">VLOOKUP(F1426,Zusammenführung!$Y$7:$AA$118,3,0)</f>
        <v>14</v>
      </c>
      <c r="J1426" s="286">
        <f ca="1">VLOOKUP(G1426,Zusammenführung!$AB$7:$AD$118,3,0)</f>
        <v>58</v>
      </c>
    </row>
    <row r="1427" spans="1:10" x14ac:dyDescent="0.25">
      <c r="A1427" s="6" t="s">
        <v>3545</v>
      </c>
      <c r="B1427" s="5" t="s">
        <v>675</v>
      </c>
      <c r="C1427" s="5" t="s">
        <v>656</v>
      </c>
      <c r="D1427" s="7">
        <v>6000000</v>
      </c>
      <c r="E1427" s="122">
        <f>VLOOKUP($D1427,Zusammenführung!$S$7:$AD$118,4,0)</f>
        <v>3000000</v>
      </c>
      <c r="F1427" s="123">
        <f>VLOOKUP($D1427,Zusammenführung!$S$7:$AD$118,7,0)</f>
        <v>5000000</v>
      </c>
      <c r="G1427" s="123">
        <f>VLOOKUP($D1427,Zusammenführung!$S$7:$AD$118,10,0)</f>
        <v>6492688.4139482565</v>
      </c>
      <c r="H1427" s="285">
        <f ca="1">VLOOKUP(E1427,Zusammenführung!V$7:X$118,3,0)</f>
        <v>8</v>
      </c>
      <c r="I1427" s="162">
        <f ca="1">VLOOKUP(F1427,Zusammenführung!$Y$7:$AA$118,3,0)</f>
        <v>14</v>
      </c>
      <c r="J1427" s="286">
        <f ca="1">VLOOKUP(G1427,Zusammenführung!$AB$7:$AD$118,3,0)</f>
        <v>58</v>
      </c>
    </row>
    <row r="1428" spans="1:10" x14ac:dyDescent="0.25">
      <c r="A1428" s="6" t="s">
        <v>3546</v>
      </c>
      <c r="B1428" s="5" t="s">
        <v>676</v>
      </c>
      <c r="C1428" s="5" t="s">
        <v>656</v>
      </c>
      <c r="D1428" s="7">
        <v>6000000</v>
      </c>
      <c r="E1428" s="122">
        <f>VLOOKUP($D1428,Zusammenführung!$S$7:$AD$118,4,0)</f>
        <v>3000000</v>
      </c>
      <c r="F1428" s="123">
        <f>VLOOKUP($D1428,Zusammenführung!$S$7:$AD$118,7,0)</f>
        <v>5000000</v>
      </c>
      <c r="G1428" s="123">
        <f>VLOOKUP($D1428,Zusammenführung!$S$7:$AD$118,10,0)</f>
        <v>6492688.4139482565</v>
      </c>
      <c r="H1428" s="285">
        <f ca="1">VLOOKUP(E1428,Zusammenführung!V$7:X$118,3,0)</f>
        <v>8</v>
      </c>
      <c r="I1428" s="162">
        <f ca="1">VLOOKUP(F1428,Zusammenführung!$Y$7:$AA$118,3,0)</f>
        <v>14</v>
      </c>
      <c r="J1428" s="286">
        <f ca="1">VLOOKUP(G1428,Zusammenführung!$AB$7:$AD$118,3,0)</f>
        <v>58</v>
      </c>
    </row>
    <row r="1429" spans="1:10" x14ac:dyDescent="0.25">
      <c r="A1429" s="6" t="s">
        <v>3547</v>
      </c>
      <c r="B1429" s="5" t="s">
        <v>678</v>
      </c>
      <c r="C1429" s="5" t="s">
        <v>656</v>
      </c>
      <c r="D1429" s="7">
        <v>5000000</v>
      </c>
      <c r="E1429" s="122">
        <f>VLOOKUP($D1429,Zusammenführung!$S$7:$AD$118,4,0)</f>
        <v>3000000</v>
      </c>
      <c r="F1429" s="123">
        <f>VLOOKUP($D1429,Zusammenführung!$S$7:$AD$118,7,0)</f>
        <v>5000000</v>
      </c>
      <c r="G1429" s="123">
        <f>VLOOKUP($D1429,Zusammenführung!$S$7:$AD$118,10,0)</f>
        <v>4731158.6051743533</v>
      </c>
      <c r="H1429" s="285">
        <f ca="1">VLOOKUP(E1429,Zusammenführung!V$7:X$118,3,0)</f>
        <v>8</v>
      </c>
      <c r="I1429" s="162">
        <f ca="1">VLOOKUP(F1429,Zusammenführung!$Y$7:$AA$118,3,0)</f>
        <v>14</v>
      </c>
      <c r="J1429" s="286">
        <f ca="1">VLOOKUP(G1429,Zusammenführung!$AB$7:$AD$118,3,0)</f>
        <v>57</v>
      </c>
    </row>
    <row r="1430" spans="1:10" x14ac:dyDescent="0.25">
      <c r="A1430" s="6" t="s">
        <v>3548</v>
      </c>
      <c r="B1430" s="5" t="s">
        <v>682</v>
      </c>
      <c r="C1430" s="5" t="s">
        <v>656</v>
      </c>
      <c r="D1430" s="7">
        <v>5000000</v>
      </c>
      <c r="E1430" s="122">
        <f>VLOOKUP($D1430,Zusammenführung!$S$7:$AD$118,4,0)</f>
        <v>3000000</v>
      </c>
      <c r="F1430" s="123">
        <f>VLOOKUP($D1430,Zusammenführung!$S$7:$AD$118,7,0)</f>
        <v>5000000</v>
      </c>
      <c r="G1430" s="123">
        <f>VLOOKUP($D1430,Zusammenführung!$S$7:$AD$118,10,0)</f>
        <v>4731158.6051743533</v>
      </c>
      <c r="H1430" s="285">
        <f ca="1">VLOOKUP(E1430,Zusammenführung!V$7:X$118,3,0)</f>
        <v>8</v>
      </c>
      <c r="I1430" s="162">
        <f ca="1">VLOOKUP(F1430,Zusammenführung!$Y$7:$AA$118,3,0)</f>
        <v>14</v>
      </c>
      <c r="J1430" s="286">
        <f ca="1">VLOOKUP(G1430,Zusammenführung!$AB$7:$AD$118,3,0)</f>
        <v>57</v>
      </c>
    </row>
    <row r="1431" spans="1:10" x14ac:dyDescent="0.25">
      <c r="A1431" s="6" t="s">
        <v>3549</v>
      </c>
      <c r="B1431" s="5" t="s">
        <v>679</v>
      </c>
      <c r="C1431" s="5" t="s">
        <v>656</v>
      </c>
      <c r="D1431" s="7">
        <v>5000000</v>
      </c>
      <c r="E1431" s="122">
        <f>VLOOKUP($D1431,Zusammenführung!$S$7:$AD$118,4,0)</f>
        <v>3000000</v>
      </c>
      <c r="F1431" s="123">
        <f>VLOOKUP($D1431,Zusammenführung!$S$7:$AD$118,7,0)</f>
        <v>5000000</v>
      </c>
      <c r="G1431" s="123">
        <f>VLOOKUP($D1431,Zusammenführung!$S$7:$AD$118,10,0)</f>
        <v>4731158.6051743533</v>
      </c>
      <c r="H1431" s="285">
        <f ca="1">VLOOKUP(E1431,Zusammenführung!V$7:X$118,3,0)</f>
        <v>8</v>
      </c>
      <c r="I1431" s="162">
        <f ca="1">VLOOKUP(F1431,Zusammenführung!$Y$7:$AA$118,3,0)</f>
        <v>14</v>
      </c>
      <c r="J1431" s="286">
        <f ca="1">VLOOKUP(G1431,Zusammenführung!$AB$7:$AD$118,3,0)</f>
        <v>57</v>
      </c>
    </row>
    <row r="1432" spans="1:10" x14ac:dyDescent="0.25">
      <c r="A1432" s="6" t="s">
        <v>3550</v>
      </c>
      <c r="B1432" s="5" t="s">
        <v>677</v>
      </c>
      <c r="C1432" s="5" t="s">
        <v>656</v>
      </c>
      <c r="D1432" s="7">
        <v>5000000</v>
      </c>
      <c r="E1432" s="122">
        <f>VLOOKUP($D1432,Zusammenführung!$S$7:$AD$118,4,0)</f>
        <v>3000000</v>
      </c>
      <c r="F1432" s="123">
        <f>VLOOKUP($D1432,Zusammenführung!$S$7:$AD$118,7,0)</f>
        <v>5000000</v>
      </c>
      <c r="G1432" s="123">
        <f>VLOOKUP($D1432,Zusammenführung!$S$7:$AD$118,10,0)</f>
        <v>4731158.6051743533</v>
      </c>
      <c r="H1432" s="285">
        <f ca="1">VLOOKUP(E1432,Zusammenführung!V$7:X$118,3,0)</f>
        <v>8</v>
      </c>
      <c r="I1432" s="162">
        <f ca="1">VLOOKUP(F1432,Zusammenführung!$Y$7:$AA$118,3,0)</f>
        <v>14</v>
      </c>
      <c r="J1432" s="286">
        <f ca="1">VLOOKUP(G1432,Zusammenführung!$AB$7:$AD$118,3,0)</f>
        <v>57</v>
      </c>
    </row>
    <row r="1433" spans="1:10" x14ac:dyDescent="0.25">
      <c r="A1433" s="6" t="s">
        <v>3551</v>
      </c>
      <c r="B1433" s="5" t="s">
        <v>681</v>
      </c>
      <c r="C1433" s="5" t="s">
        <v>656</v>
      </c>
      <c r="D1433" s="7">
        <v>5000000</v>
      </c>
      <c r="E1433" s="122">
        <f>VLOOKUP($D1433,Zusammenführung!$S$7:$AD$118,4,0)</f>
        <v>3000000</v>
      </c>
      <c r="F1433" s="123">
        <f>VLOOKUP($D1433,Zusammenführung!$S$7:$AD$118,7,0)</f>
        <v>5000000</v>
      </c>
      <c r="G1433" s="123">
        <f>VLOOKUP($D1433,Zusammenführung!$S$7:$AD$118,10,0)</f>
        <v>4731158.6051743533</v>
      </c>
      <c r="H1433" s="285">
        <f ca="1">VLOOKUP(E1433,Zusammenführung!V$7:X$118,3,0)</f>
        <v>8</v>
      </c>
      <c r="I1433" s="162">
        <f ca="1">VLOOKUP(F1433,Zusammenführung!$Y$7:$AA$118,3,0)</f>
        <v>14</v>
      </c>
      <c r="J1433" s="286">
        <f ca="1">VLOOKUP(G1433,Zusammenführung!$AB$7:$AD$118,3,0)</f>
        <v>57</v>
      </c>
    </row>
    <row r="1434" spans="1:10" x14ac:dyDescent="0.25">
      <c r="A1434" s="6" t="s">
        <v>3552</v>
      </c>
      <c r="B1434" s="5" t="s">
        <v>680</v>
      </c>
      <c r="C1434" s="5" t="s">
        <v>656</v>
      </c>
      <c r="D1434" s="7">
        <v>5000000</v>
      </c>
      <c r="E1434" s="122">
        <f>VLOOKUP($D1434,Zusammenführung!$S$7:$AD$118,4,0)</f>
        <v>3000000</v>
      </c>
      <c r="F1434" s="123">
        <f>VLOOKUP($D1434,Zusammenführung!$S$7:$AD$118,7,0)</f>
        <v>5000000</v>
      </c>
      <c r="G1434" s="123">
        <f>VLOOKUP($D1434,Zusammenführung!$S$7:$AD$118,10,0)</f>
        <v>4731158.6051743533</v>
      </c>
      <c r="H1434" s="285">
        <f ca="1">VLOOKUP(E1434,Zusammenführung!V$7:X$118,3,0)</f>
        <v>8</v>
      </c>
      <c r="I1434" s="162">
        <f ca="1">VLOOKUP(F1434,Zusammenführung!$Y$7:$AA$118,3,0)</f>
        <v>14</v>
      </c>
      <c r="J1434" s="286">
        <f ca="1">VLOOKUP(G1434,Zusammenführung!$AB$7:$AD$118,3,0)</f>
        <v>57</v>
      </c>
    </row>
    <row r="1435" spans="1:10" x14ac:dyDescent="0.25">
      <c r="A1435" s="6" t="s">
        <v>3553</v>
      </c>
      <c r="B1435" s="5" t="s">
        <v>684</v>
      </c>
      <c r="C1435" s="5" t="s">
        <v>656</v>
      </c>
      <c r="D1435" s="7">
        <v>4000000</v>
      </c>
      <c r="E1435" s="122">
        <f>VLOOKUP($D1435,Zusammenführung!$S$7:$AD$118,4,0)</f>
        <v>3000000</v>
      </c>
      <c r="F1435" s="123">
        <f>VLOOKUP($D1435,Zusammenführung!$S$7:$AD$118,7,0)</f>
        <v>3000000</v>
      </c>
      <c r="G1435" s="123">
        <f>VLOOKUP($D1435,Zusammenführung!$S$7:$AD$118,10,0)</f>
        <v>4731158.6051743533</v>
      </c>
      <c r="H1435" s="285">
        <f ca="1">VLOOKUP(E1435,Zusammenführung!V$7:X$118,3,0)</f>
        <v>8</v>
      </c>
      <c r="I1435" s="162">
        <f ca="1">VLOOKUP(F1435,Zusammenführung!$Y$7:$AA$118,3,0)</f>
        <v>13</v>
      </c>
      <c r="J1435" s="286">
        <f ca="1">VLOOKUP(G1435,Zusammenführung!$AB$7:$AD$118,3,0)</f>
        <v>57</v>
      </c>
    </row>
    <row r="1436" spans="1:10" x14ac:dyDescent="0.25">
      <c r="A1436" s="6" t="s">
        <v>3554</v>
      </c>
      <c r="B1436" s="5" t="s">
        <v>683</v>
      </c>
      <c r="C1436" s="5" t="s">
        <v>656</v>
      </c>
      <c r="D1436" s="7">
        <v>4000000</v>
      </c>
      <c r="E1436" s="122">
        <f>VLOOKUP($D1436,Zusammenführung!$S$7:$AD$118,4,0)</f>
        <v>3000000</v>
      </c>
      <c r="F1436" s="123">
        <f>VLOOKUP($D1436,Zusammenführung!$S$7:$AD$118,7,0)</f>
        <v>3000000</v>
      </c>
      <c r="G1436" s="123">
        <f>VLOOKUP($D1436,Zusammenführung!$S$7:$AD$118,10,0)</f>
        <v>4731158.6051743533</v>
      </c>
      <c r="H1436" s="285">
        <f ca="1">VLOOKUP(E1436,Zusammenführung!V$7:X$118,3,0)</f>
        <v>8</v>
      </c>
      <c r="I1436" s="162">
        <f ca="1">VLOOKUP(F1436,Zusammenführung!$Y$7:$AA$118,3,0)</f>
        <v>13</v>
      </c>
      <c r="J1436" s="286">
        <f ca="1">VLOOKUP(G1436,Zusammenführung!$AB$7:$AD$118,3,0)</f>
        <v>57</v>
      </c>
    </row>
    <row r="1437" spans="1:10" x14ac:dyDescent="0.25">
      <c r="A1437" s="6" t="s">
        <v>3555</v>
      </c>
      <c r="B1437" s="5" t="s">
        <v>685</v>
      </c>
      <c r="C1437" s="5" t="s">
        <v>656</v>
      </c>
      <c r="D1437" s="7">
        <v>3500000</v>
      </c>
      <c r="E1437" s="122">
        <f>VLOOKUP($D1437,Zusammenführung!$S$7:$AD$118,4,0)</f>
        <v>3000000</v>
      </c>
      <c r="F1437" s="123">
        <f>VLOOKUP($D1437,Zusammenführung!$S$7:$AD$118,7,0)</f>
        <v>3000000</v>
      </c>
      <c r="G1437" s="123">
        <f>VLOOKUP($D1437,Zusammenführung!$S$7:$AD$118,10,0)</f>
        <v>3000000</v>
      </c>
      <c r="H1437" s="285">
        <f ca="1">VLOOKUP(E1437,Zusammenführung!V$7:X$118,3,0)</f>
        <v>8</v>
      </c>
      <c r="I1437" s="162">
        <f ca="1">VLOOKUP(F1437,Zusammenführung!$Y$7:$AA$118,3,0)</f>
        <v>13</v>
      </c>
      <c r="J1437" s="286">
        <f ca="1">VLOOKUP(G1437,Zusammenführung!$AB$7:$AD$118,3,0)</f>
        <v>56</v>
      </c>
    </row>
    <row r="1438" spans="1:10" x14ac:dyDescent="0.25">
      <c r="A1438" s="6" t="s">
        <v>3556</v>
      </c>
      <c r="B1438" s="5" t="s">
        <v>686</v>
      </c>
      <c r="C1438" s="5" t="s">
        <v>656</v>
      </c>
      <c r="D1438" s="7">
        <v>3500000</v>
      </c>
      <c r="E1438" s="122">
        <f>VLOOKUP($D1438,Zusammenführung!$S$7:$AD$118,4,0)</f>
        <v>3000000</v>
      </c>
      <c r="F1438" s="123">
        <f>VLOOKUP($D1438,Zusammenführung!$S$7:$AD$118,7,0)</f>
        <v>3000000</v>
      </c>
      <c r="G1438" s="123">
        <f>VLOOKUP($D1438,Zusammenführung!$S$7:$AD$118,10,0)</f>
        <v>3000000</v>
      </c>
      <c r="H1438" s="285">
        <f ca="1">VLOOKUP(E1438,Zusammenführung!V$7:X$118,3,0)</f>
        <v>8</v>
      </c>
      <c r="I1438" s="162">
        <f ca="1">VLOOKUP(F1438,Zusammenführung!$Y$7:$AA$118,3,0)</f>
        <v>13</v>
      </c>
      <c r="J1438" s="286">
        <f ca="1">VLOOKUP(G1438,Zusammenführung!$AB$7:$AD$118,3,0)</f>
        <v>56</v>
      </c>
    </row>
    <row r="1439" spans="1:10" x14ac:dyDescent="0.25">
      <c r="A1439" s="6" t="s">
        <v>3557</v>
      </c>
      <c r="B1439" s="5" t="s">
        <v>694</v>
      </c>
      <c r="C1439" s="5" t="s">
        <v>656</v>
      </c>
      <c r="D1439" s="7">
        <v>3000000</v>
      </c>
      <c r="E1439" s="122">
        <f>VLOOKUP($D1439,Zusammenführung!$S$7:$AD$118,4,0)</f>
        <v>3000000</v>
      </c>
      <c r="F1439" s="123">
        <f>VLOOKUP($D1439,Zusammenführung!$S$7:$AD$118,7,0)</f>
        <v>3000000</v>
      </c>
      <c r="G1439" s="123">
        <f>VLOOKUP($D1439,Zusammenführung!$S$7:$AD$118,10,0)</f>
        <v>3000000</v>
      </c>
      <c r="H1439" s="285">
        <f ca="1">VLOOKUP(E1439,Zusammenführung!V$7:X$118,3,0)</f>
        <v>8</v>
      </c>
      <c r="I1439" s="162">
        <f ca="1">VLOOKUP(F1439,Zusammenführung!$Y$7:$AA$118,3,0)</f>
        <v>13</v>
      </c>
      <c r="J1439" s="286">
        <f ca="1">VLOOKUP(G1439,Zusammenführung!$AB$7:$AD$118,3,0)</f>
        <v>56</v>
      </c>
    </row>
    <row r="1440" spans="1:10" x14ac:dyDescent="0.25">
      <c r="A1440" s="6" t="s">
        <v>3558</v>
      </c>
      <c r="B1440" s="5" t="s">
        <v>690</v>
      </c>
      <c r="C1440" s="5" t="s">
        <v>656</v>
      </c>
      <c r="D1440" s="7">
        <v>3000000</v>
      </c>
      <c r="E1440" s="122">
        <f>VLOOKUP($D1440,Zusammenführung!$S$7:$AD$118,4,0)</f>
        <v>3000000</v>
      </c>
      <c r="F1440" s="123">
        <f>VLOOKUP($D1440,Zusammenführung!$S$7:$AD$118,7,0)</f>
        <v>3000000</v>
      </c>
      <c r="G1440" s="123">
        <f>VLOOKUP($D1440,Zusammenführung!$S$7:$AD$118,10,0)</f>
        <v>3000000</v>
      </c>
      <c r="H1440" s="285">
        <f ca="1">VLOOKUP(E1440,Zusammenführung!V$7:X$118,3,0)</f>
        <v>8</v>
      </c>
      <c r="I1440" s="162">
        <f ca="1">VLOOKUP(F1440,Zusammenführung!$Y$7:$AA$118,3,0)</f>
        <v>13</v>
      </c>
      <c r="J1440" s="286">
        <f ca="1">VLOOKUP(G1440,Zusammenführung!$AB$7:$AD$118,3,0)</f>
        <v>56</v>
      </c>
    </row>
    <row r="1441" spans="1:10" x14ac:dyDescent="0.25">
      <c r="A1441" s="6" t="s">
        <v>3559</v>
      </c>
      <c r="B1441" s="5" t="s">
        <v>693</v>
      </c>
      <c r="C1441" s="5" t="s">
        <v>656</v>
      </c>
      <c r="D1441" s="7">
        <v>3000000</v>
      </c>
      <c r="E1441" s="122">
        <f>VLOOKUP($D1441,Zusammenführung!$S$7:$AD$118,4,0)</f>
        <v>3000000</v>
      </c>
      <c r="F1441" s="123">
        <f>VLOOKUP($D1441,Zusammenführung!$S$7:$AD$118,7,0)</f>
        <v>3000000</v>
      </c>
      <c r="G1441" s="123">
        <f>VLOOKUP($D1441,Zusammenführung!$S$7:$AD$118,10,0)</f>
        <v>3000000</v>
      </c>
      <c r="H1441" s="285">
        <f ca="1">VLOOKUP(E1441,Zusammenführung!V$7:X$118,3,0)</f>
        <v>8</v>
      </c>
      <c r="I1441" s="162">
        <f ca="1">VLOOKUP(F1441,Zusammenführung!$Y$7:$AA$118,3,0)</f>
        <v>13</v>
      </c>
      <c r="J1441" s="286">
        <f ca="1">VLOOKUP(G1441,Zusammenführung!$AB$7:$AD$118,3,0)</f>
        <v>56</v>
      </c>
    </row>
    <row r="1442" spans="1:10" x14ac:dyDescent="0.25">
      <c r="A1442" s="6" t="s">
        <v>3560</v>
      </c>
      <c r="B1442" s="5" t="s">
        <v>687</v>
      </c>
      <c r="C1442" s="5" t="s">
        <v>656</v>
      </c>
      <c r="D1442" s="7">
        <v>3000000</v>
      </c>
      <c r="E1442" s="122">
        <f>VLOOKUP($D1442,Zusammenführung!$S$7:$AD$118,4,0)</f>
        <v>3000000</v>
      </c>
      <c r="F1442" s="123">
        <f>VLOOKUP($D1442,Zusammenführung!$S$7:$AD$118,7,0)</f>
        <v>3000000</v>
      </c>
      <c r="G1442" s="123">
        <f>VLOOKUP($D1442,Zusammenführung!$S$7:$AD$118,10,0)</f>
        <v>3000000</v>
      </c>
      <c r="H1442" s="285">
        <f ca="1">VLOOKUP(E1442,Zusammenführung!V$7:X$118,3,0)</f>
        <v>8</v>
      </c>
      <c r="I1442" s="162">
        <f ca="1">VLOOKUP(F1442,Zusammenführung!$Y$7:$AA$118,3,0)</f>
        <v>13</v>
      </c>
      <c r="J1442" s="286">
        <f ca="1">VLOOKUP(G1442,Zusammenführung!$AB$7:$AD$118,3,0)</f>
        <v>56</v>
      </c>
    </row>
    <row r="1443" spans="1:10" x14ac:dyDescent="0.25">
      <c r="A1443" s="6" t="s">
        <v>3561</v>
      </c>
      <c r="B1443" s="5" t="s">
        <v>689</v>
      </c>
      <c r="C1443" s="5" t="s">
        <v>656</v>
      </c>
      <c r="D1443" s="7">
        <v>3000000</v>
      </c>
      <c r="E1443" s="122">
        <f>VLOOKUP($D1443,Zusammenführung!$S$7:$AD$118,4,0)</f>
        <v>3000000</v>
      </c>
      <c r="F1443" s="123">
        <f>VLOOKUP($D1443,Zusammenführung!$S$7:$AD$118,7,0)</f>
        <v>3000000</v>
      </c>
      <c r="G1443" s="123">
        <f>VLOOKUP($D1443,Zusammenführung!$S$7:$AD$118,10,0)</f>
        <v>3000000</v>
      </c>
      <c r="H1443" s="285">
        <f ca="1">VLOOKUP(E1443,Zusammenführung!V$7:X$118,3,0)</f>
        <v>8</v>
      </c>
      <c r="I1443" s="162">
        <f ca="1">VLOOKUP(F1443,Zusammenführung!$Y$7:$AA$118,3,0)</f>
        <v>13</v>
      </c>
      <c r="J1443" s="286">
        <f ca="1">VLOOKUP(G1443,Zusammenführung!$AB$7:$AD$118,3,0)</f>
        <v>56</v>
      </c>
    </row>
    <row r="1444" spans="1:10" x14ac:dyDescent="0.25">
      <c r="A1444" s="6" t="s">
        <v>3562</v>
      </c>
      <c r="B1444" s="5" t="s">
        <v>691</v>
      </c>
      <c r="C1444" s="5" t="s">
        <v>656</v>
      </c>
      <c r="D1444" s="7">
        <v>3000000</v>
      </c>
      <c r="E1444" s="122">
        <f>VLOOKUP($D1444,Zusammenführung!$S$7:$AD$118,4,0)</f>
        <v>3000000</v>
      </c>
      <c r="F1444" s="123">
        <f>VLOOKUP($D1444,Zusammenführung!$S$7:$AD$118,7,0)</f>
        <v>3000000</v>
      </c>
      <c r="G1444" s="123">
        <f>VLOOKUP($D1444,Zusammenführung!$S$7:$AD$118,10,0)</f>
        <v>3000000</v>
      </c>
      <c r="H1444" s="285">
        <f ca="1">VLOOKUP(E1444,Zusammenführung!V$7:X$118,3,0)</f>
        <v>8</v>
      </c>
      <c r="I1444" s="162">
        <f ca="1">VLOOKUP(F1444,Zusammenführung!$Y$7:$AA$118,3,0)</f>
        <v>13</v>
      </c>
      <c r="J1444" s="286">
        <f ca="1">VLOOKUP(G1444,Zusammenführung!$AB$7:$AD$118,3,0)</f>
        <v>56</v>
      </c>
    </row>
    <row r="1445" spans="1:10" x14ac:dyDescent="0.25">
      <c r="A1445" s="6" t="s">
        <v>3563</v>
      </c>
      <c r="B1445" s="5" t="s">
        <v>692</v>
      </c>
      <c r="C1445" s="5" t="s">
        <v>656</v>
      </c>
      <c r="D1445" s="7">
        <v>3000000</v>
      </c>
      <c r="E1445" s="122">
        <f>VLOOKUP($D1445,Zusammenführung!$S$7:$AD$118,4,0)</f>
        <v>3000000</v>
      </c>
      <c r="F1445" s="123">
        <f>VLOOKUP($D1445,Zusammenführung!$S$7:$AD$118,7,0)</f>
        <v>3000000</v>
      </c>
      <c r="G1445" s="123">
        <f>VLOOKUP($D1445,Zusammenführung!$S$7:$AD$118,10,0)</f>
        <v>3000000</v>
      </c>
      <c r="H1445" s="285">
        <f ca="1">VLOOKUP(E1445,Zusammenführung!V$7:X$118,3,0)</f>
        <v>8</v>
      </c>
      <c r="I1445" s="162">
        <f ca="1">VLOOKUP(F1445,Zusammenführung!$Y$7:$AA$118,3,0)</f>
        <v>13</v>
      </c>
      <c r="J1445" s="286">
        <f ca="1">VLOOKUP(G1445,Zusammenführung!$AB$7:$AD$118,3,0)</f>
        <v>56</v>
      </c>
    </row>
    <row r="1446" spans="1:10" x14ac:dyDescent="0.25">
      <c r="A1446" s="6" t="s">
        <v>3564</v>
      </c>
      <c r="B1446" s="5" t="s">
        <v>688</v>
      </c>
      <c r="C1446" s="5" t="s">
        <v>656</v>
      </c>
      <c r="D1446" s="7">
        <v>3000000</v>
      </c>
      <c r="E1446" s="122">
        <f>VLOOKUP($D1446,Zusammenführung!$S$7:$AD$118,4,0)</f>
        <v>3000000</v>
      </c>
      <c r="F1446" s="123">
        <f>VLOOKUP($D1446,Zusammenführung!$S$7:$AD$118,7,0)</f>
        <v>3000000</v>
      </c>
      <c r="G1446" s="123">
        <f>VLOOKUP($D1446,Zusammenführung!$S$7:$AD$118,10,0)</f>
        <v>3000000</v>
      </c>
      <c r="H1446" s="285">
        <f ca="1">VLOOKUP(E1446,Zusammenführung!V$7:X$118,3,0)</f>
        <v>8</v>
      </c>
      <c r="I1446" s="162">
        <f ca="1">VLOOKUP(F1446,Zusammenführung!$Y$7:$AA$118,3,0)</f>
        <v>13</v>
      </c>
      <c r="J1446" s="286">
        <f ca="1">VLOOKUP(G1446,Zusammenführung!$AB$7:$AD$118,3,0)</f>
        <v>56</v>
      </c>
    </row>
    <row r="1447" spans="1:10" x14ac:dyDescent="0.25">
      <c r="A1447" s="6" t="s">
        <v>3565</v>
      </c>
      <c r="B1447" s="5" t="s">
        <v>696</v>
      </c>
      <c r="C1447" s="5" t="s">
        <v>656</v>
      </c>
      <c r="D1447" s="7">
        <v>2500000</v>
      </c>
      <c r="E1447" s="122">
        <f>VLOOKUP($D1447,Zusammenführung!$S$7:$AD$118,4,0)</f>
        <v>3000000</v>
      </c>
      <c r="F1447" s="123">
        <f>VLOOKUP($D1447,Zusammenführung!$S$7:$AD$118,7,0)</f>
        <v>2000000</v>
      </c>
      <c r="G1447" s="123">
        <f>VLOOKUP($D1447,Zusammenführung!$S$7:$AD$118,10,0)</f>
        <v>2476190.4761904762</v>
      </c>
      <c r="H1447" s="285">
        <f ca="1">VLOOKUP(E1447,Zusammenführung!V$7:X$118,3,0)</f>
        <v>8</v>
      </c>
      <c r="I1447" s="162">
        <f ca="1">VLOOKUP(F1447,Zusammenführung!$Y$7:$AA$118,3,0)</f>
        <v>12</v>
      </c>
      <c r="J1447" s="286">
        <f ca="1">VLOOKUP(G1447,Zusammenführung!$AB$7:$AD$118,3,0)</f>
        <v>53</v>
      </c>
    </row>
    <row r="1448" spans="1:10" x14ac:dyDescent="0.25">
      <c r="A1448" s="6" t="s">
        <v>3566</v>
      </c>
      <c r="B1448" s="5" t="s">
        <v>697</v>
      </c>
      <c r="C1448" s="5" t="s">
        <v>656</v>
      </c>
      <c r="D1448" s="7">
        <v>2500000</v>
      </c>
      <c r="E1448" s="122">
        <f>VLOOKUP($D1448,Zusammenführung!$S$7:$AD$118,4,0)</f>
        <v>3000000</v>
      </c>
      <c r="F1448" s="123">
        <f>VLOOKUP($D1448,Zusammenführung!$S$7:$AD$118,7,0)</f>
        <v>2000000</v>
      </c>
      <c r="G1448" s="123">
        <f>VLOOKUP($D1448,Zusammenführung!$S$7:$AD$118,10,0)</f>
        <v>2476190.4761904762</v>
      </c>
      <c r="H1448" s="285">
        <f ca="1">VLOOKUP(E1448,Zusammenführung!V$7:X$118,3,0)</f>
        <v>8</v>
      </c>
      <c r="I1448" s="162">
        <f ca="1">VLOOKUP(F1448,Zusammenführung!$Y$7:$AA$118,3,0)</f>
        <v>12</v>
      </c>
      <c r="J1448" s="286">
        <f ca="1">VLOOKUP(G1448,Zusammenführung!$AB$7:$AD$118,3,0)</f>
        <v>53</v>
      </c>
    </row>
    <row r="1449" spans="1:10" x14ac:dyDescent="0.25">
      <c r="A1449" s="6" t="s">
        <v>3567</v>
      </c>
      <c r="B1449" s="5" t="s">
        <v>695</v>
      </c>
      <c r="C1449" s="5" t="s">
        <v>656</v>
      </c>
      <c r="D1449" s="7">
        <v>2500000</v>
      </c>
      <c r="E1449" s="122">
        <f>VLOOKUP($D1449,Zusammenführung!$S$7:$AD$118,4,0)</f>
        <v>3000000</v>
      </c>
      <c r="F1449" s="123">
        <f>VLOOKUP($D1449,Zusammenführung!$S$7:$AD$118,7,0)</f>
        <v>2000000</v>
      </c>
      <c r="G1449" s="123">
        <f>VLOOKUP($D1449,Zusammenführung!$S$7:$AD$118,10,0)</f>
        <v>2476190.4761904762</v>
      </c>
      <c r="H1449" s="285">
        <f ca="1">VLOOKUP(E1449,Zusammenführung!V$7:X$118,3,0)</f>
        <v>8</v>
      </c>
      <c r="I1449" s="162">
        <f ca="1">VLOOKUP(F1449,Zusammenführung!$Y$7:$AA$118,3,0)</f>
        <v>12</v>
      </c>
      <c r="J1449" s="286">
        <f ca="1">VLOOKUP(G1449,Zusammenführung!$AB$7:$AD$118,3,0)</f>
        <v>53</v>
      </c>
    </row>
    <row r="1450" spans="1:10" x14ac:dyDescent="0.25">
      <c r="A1450" s="6" t="s">
        <v>3568</v>
      </c>
      <c r="B1450" s="5" t="s">
        <v>700</v>
      </c>
      <c r="C1450" s="5" t="s">
        <v>656</v>
      </c>
      <c r="D1450" s="7">
        <v>2500000</v>
      </c>
      <c r="E1450" s="122">
        <f>VLOOKUP($D1450,Zusammenführung!$S$7:$AD$118,4,0)</f>
        <v>3000000</v>
      </c>
      <c r="F1450" s="123">
        <f>VLOOKUP($D1450,Zusammenführung!$S$7:$AD$118,7,0)</f>
        <v>2000000</v>
      </c>
      <c r="G1450" s="123">
        <f>VLOOKUP($D1450,Zusammenführung!$S$7:$AD$118,10,0)</f>
        <v>2476190.4761904762</v>
      </c>
      <c r="H1450" s="285">
        <f ca="1">VLOOKUP(E1450,Zusammenführung!V$7:X$118,3,0)</f>
        <v>8</v>
      </c>
      <c r="I1450" s="162">
        <f ca="1">VLOOKUP(F1450,Zusammenführung!$Y$7:$AA$118,3,0)</f>
        <v>12</v>
      </c>
      <c r="J1450" s="286">
        <f ca="1">VLOOKUP(G1450,Zusammenführung!$AB$7:$AD$118,3,0)</f>
        <v>53</v>
      </c>
    </row>
    <row r="1451" spans="1:10" x14ac:dyDescent="0.25">
      <c r="A1451" s="6" t="s">
        <v>3569</v>
      </c>
      <c r="B1451" s="5" t="s">
        <v>698</v>
      </c>
      <c r="C1451" s="5" t="s">
        <v>656</v>
      </c>
      <c r="D1451" s="7">
        <v>2500000</v>
      </c>
      <c r="E1451" s="122">
        <f>VLOOKUP($D1451,Zusammenführung!$S$7:$AD$118,4,0)</f>
        <v>3000000</v>
      </c>
      <c r="F1451" s="123">
        <f>VLOOKUP($D1451,Zusammenführung!$S$7:$AD$118,7,0)</f>
        <v>2000000</v>
      </c>
      <c r="G1451" s="123">
        <f>VLOOKUP($D1451,Zusammenführung!$S$7:$AD$118,10,0)</f>
        <v>2476190.4761904762</v>
      </c>
      <c r="H1451" s="285">
        <f ca="1">VLOOKUP(E1451,Zusammenführung!V$7:X$118,3,0)</f>
        <v>8</v>
      </c>
      <c r="I1451" s="162">
        <f ca="1">VLOOKUP(F1451,Zusammenführung!$Y$7:$AA$118,3,0)</f>
        <v>12</v>
      </c>
      <c r="J1451" s="286">
        <f ca="1">VLOOKUP(G1451,Zusammenführung!$AB$7:$AD$118,3,0)</f>
        <v>53</v>
      </c>
    </row>
    <row r="1452" spans="1:10" x14ac:dyDescent="0.25">
      <c r="A1452" s="6" t="s">
        <v>3570</v>
      </c>
      <c r="B1452" s="5" t="s">
        <v>702</v>
      </c>
      <c r="C1452" s="5" t="s">
        <v>656</v>
      </c>
      <c r="D1452" s="7">
        <v>2500000</v>
      </c>
      <c r="E1452" s="122">
        <f>VLOOKUP($D1452,Zusammenführung!$S$7:$AD$118,4,0)</f>
        <v>3000000</v>
      </c>
      <c r="F1452" s="123">
        <f>VLOOKUP($D1452,Zusammenführung!$S$7:$AD$118,7,0)</f>
        <v>2000000</v>
      </c>
      <c r="G1452" s="123">
        <f>VLOOKUP($D1452,Zusammenführung!$S$7:$AD$118,10,0)</f>
        <v>2476190.4761904762</v>
      </c>
      <c r="H1452" s="285">
        <f ca="1">VLOOKUP(E1452,Zusammenführung!V$7:X$118,3,0)</f>
        <v>8</v>
      </c>
      <c r="I1452" s="162">
        <f ca="1">VLOOKUP(F1452,Zusammenführung!$Y$7:$AA$118,3,0)</f>
        <v>12</v>
      </c>
      <c r="J1452" s="286">
        <f ca="1">VLOOKUP(G1452,Zusammenführung!$AB$7:$AD$118,3,0)</f>
        <v>53</v>
      </c>
    </row>
    <row r="1453" spans="1:10" x14ac:dyDescent="0.25">
      <c r="A1453" s="6" t="s">
        <v>3571</v>
      </c>
      <c r="B1453" s="5" t="s">
        <v>699</v>
      </c>
      <c r="C1453" s="5" t="s">
        <v>656</v>
      </c>
      <c r="D1453" s="7">
        <v>2500000</v>
      </c>
      <c r="E1453" s="122">
        <f>VLOOKUP($D1453,Zusammenführung!$S$7:$AD$118,4,0)</f>
        <v>3000000</v>
      </c>
      <c r="F1453" s="123">
        <f>VLOOKUP($D1453,Zusammenführung!$S$7:$AD$118,7,0)</f>
        <v>2000000</v>
      </c>
      <c r="G1453" s="123">
        <f>VLOOKUP($D1453,Zusammenführung!$S$7:$AD$118,10,0)</f>
        <v>2476190.4761904762</v>
      </c>
      <c r="H1453" s="285">
        <f ca="1">VLOOKUP(E1453,Zusammenführung!V$7:X$118,3,0)</f>
        <v>8</v>
      </c>
      <c r="I1453" s="162">
        <f ca="1">VLOOKUP(F1453,Zusammenführung!$Y$7:$AA$118,3,0)</f>
        <v>12</v>
      </c>
      <c r="J1453" s="286">
        <f ca="1">VLOOKUP(G1453,Zusammenführung!$AB$7:$AD$118,3,0)</f>
        <v>53</v>
      </c>
    </row>
    <row r="1454" spans="1:10" x14ac:dyDescent="0.25">
      <c r="A1454" s="6" t="s">
        <v>3572</v>
      </c>
      <c r="B1454" s="5" t="s">
        <v>701</v>
      </c>
      <c r="C1454" s="5" t="s">
        <v>656</v>
      </c>
      <c r="D1454" s="7">
        <v>2500000</v>
      </c>
      <c r="E1454" s="122">
        <f>VLOOKUP($D1454,Zusammenführung!$S$7:$AD$118,4,0)</f>
        <v>3000000</v>
      </c>
      <c r="F1454" s="123">
        <f>VLOOKUP($D1454,Zusammenführung!$S$7:$AD$118,7,0)</f>
        <v>2000000</v>
      </c>
      <c r="G1454" s="123">
        <f>VLOOKUP($D1454,Zusammenführung!$S$7:$AD$118,10,0)</f>
        <v>2476190.4761904762</v>
      </c>
      <c r="H1454" s="285">
        <f ca="1">VLOOKUP(E1454,Zusammenführung!V$7:X$118,3,0)</f>
        <v>8</v>
      </c>
      <c r="I1454" s="162">
        <f ca="1">VLOOKUP(F1454,Zusammenführung!$Y$7:$AA$118,3,0)</f>
        <v>12</v>
      </c>
      <c r="J1454" s="286">
        <f ca="1">VLOOKUP(G1454,Zusammenführung!$AB$7:$AD$118,3,0)</f>
        <v>53</v>
      </c>
    </row>
    <row r="1455" spans="1:10" x14ac:dyDescent="0.25">
      <c r="A1455" s="6" t="s">
        <v>3573</v>
      </c>
      <c r="B1455" s="5" t="s">
        <v>703</v>
      </c>
      <c r="C1455" s="5" t="s">
        <v>656</v>
      </c>
      <c r="D1455" s="7">
        <v>2400000</v>
      </c>
      <c r="E1455" s="122">
        <f>VLOOKUP($D1455,Zusammenführung!$S$7:$AD$118,4,0)</f>
        <v>3000000</v>
      </c>
      <c r="F1455" s="123">
        <f>VLOOKUP($D1455,Zusammenführung!$S$7:$AD$118,7,0)</f>
        <v>2000000</v>
      </c>
      <c r="G1455" s="123">
        <f>VLOOKUP($D1455,Zusammenführung!$S$7:$AD$118,10,0)</f>
        <v>2476190.4761904762</v>
      </c>
      <c r="H1455" s="285">
        <f ca="1">VLOOKUP(E1455,Zusammenführung!V$7:X$118,3,0)</f>
        <v>8</v>
      </c>
      <c r="I1455" s="162">
        <f ca="1">VLOOKUP(F1455,Zusammenführung!$Y$7:$AA$118,3,0)</f>
        <v>12</v>
      </c>
      <c r="J1455" s="286">
        <f ca="1">VLOOKUP(G1455,Zusammenführung!$AB$7:$AD$118,3,0)</f>
        <v>53</v>
      </c>
    </row>
    <row r="1456" spans="1:10" x14ac:dyDescent="0.25">
      <c r="A1456" s="6" t="s">
        <v>3574</v>
      </c>
      <c r="B1456" s="5" t="s">
        <v>706</v>
      </c>
      <c r="C1456" s="5" t="s">
        <v>656</v>
      </c>
      <c r="D1456" s="7">
        <v>2000000</v>
      </c>
      <c r="E1456" s="122">
        <f>VLOOKUP($D1456,Zusammenführung!$S$7:$AD$118,4,0)</f>
        <v>1500000</v>
      </c>
      <c r="F1456" s="123">
        <f>VLOOKUP($D1456,Zusammenführung!$S$7:$AD$118,7,0)</f>
        <v>2000000</v>
      </c>
      <c r="G1456" s="123">
        <f>VLOOKUP($D1456,Zusammenführung!$S$7:$AD$118,10,0)</f>
        <v>1980952.3809523808</v>
      </c>
      <c r="H1456" s="285">
        <f ca="1">VLOOKUP(E1456,Zusammenführung!V$7:X$118,3,0)</f>
        <v>7</v>
      </c>
      <c r="I1456" s="162">
        <f ca="1">VLOOKUP(F1456,Zusammenführung!$Y$7:$AA$118,3,0)</f>
        <v>12</v>
      </c>
      <c r="J1456" s="286">
        <f ca="1">VLOOKUP(G1456,Zusammenführung!$AB$7:$AD$118,3,0)</f>
        <v>50</v>
      </c>
    </row>
    <row r="1457" spans="1:10" x14ac:dyDescent="0.25">
      <c r="A1457" s="6" t="s">
        <v>3575</v>
      </c>
      <c r="B1457" s="5" t="s">
        <v>705</v>
      </c>
      <c r="C1457" s="5" t="s">
        <v>656</v>
      </c>
      <c r="D1457" s="7">
        <v>2000000</v>
      </c>
      <c r="E1457" s="122">
        <f>VLOOKUP($D1457,Zusammenführung!$S$7:$AD$118,4,0)</f>
        <v>1500000</v>
      </c>
      <c r="F1457" s="123">
        <f>VLOOKUP($D1457,Zusammenführung!$S$7:$AD$118,7,0)</f>
        <v>2000000</v>
      </c>
      <c r="G1457" s="123">
        <f>VLOOKUP($D1457,Zusammenführung!$S$7:$AD$118,10,0)</f>
        <v>1980952.3809523808</v>
      </c>
      <c r="H1457" s="285">
        <f ca="1">VLOOKUP(E1457,Zusammenführung!V$7:X$118,3,0)</f>
        <v>7</v>
      </c>
      <c r="I1457" s="162">
        <f ca="1">VLOOKUP(F1457,Zusammenführung!$Y$7:$AA$118,3,0)</f>
        <v>12</v>
      </c>
      <c r="J1457" s="286">
        <f ca="1">VLOOKUP(G1457,Zusammenführung!$AB$7:$AD$118,3,0)</f>
        <v>50</v>
      </c>
    </row>
    <row r="1458" spans="1:10" x14ac:dyDescent="0.25">
      <c r="A1458" s="6" t="s">
        <v>3576</v>
      </c>
      <c r="B1458" s="5" t="s">
        <v>704</v>
      </c>
      <c r="C1458" s="5" t="s">
        <v>656</v>
      </c>
      <c r="D1458" s="7">
        <v>2000000</v>
      </c>
      <c r="E1458" s="122">
        <f>VLOOKUP($D1458,Zusammenführung!$S$7:$AD$118,4,0)</f>
        <v>1500000</v>
      </c>
      <c r="F1458" s="123">
        <f>VLOOKUP($D1458,Zusammenführung!$S$7:$AD$118,7,0)</f>
        <v>2000000</v>
      </c>
      <c r="G1458" s="123">
        <f>VLOOKUP($D1458,Zusammenführung!$S$7:$AD$118,10,0)</f>
        <v>1980952.3809523808</v>
      </c>
      <c r="H1458" s="285">
        <f ca="1">VLOOKUP(E1458,Zusammenführung!V$7:X$118,3,0)</f>
        <v>7</v>
      </c>
      <c r="I1458" s="162">
        <f ca="1">VLOOKUP(F1458,Zusammenführung!$Y$7:$AA$118,3,0)</f>
        <v>12</v>
      </c>
      <c r="J1458" s="286">
        <f ca="1">VLOOKUP(G1458,Zusammenführung!$AB$7:$AD$118,3,0)</f>
        <v>50</v>
      </c>
    </row>
    <row r="1459" spans="1:10" x14ac:dyDescent="0.25">
      <c r="A1459" s="6" t="s">
        <v>3577</v>
      </c>
      <c r="B1459" s="5" t="s">
        <v>707</v>
      </c>
      <c r="C1459" s="5" t="s">
        <v>656</v>
      </c>
      <c r="D1459" s="7">
        <v>1600000</v>
      </c>
      <c r="E1459" s="122">
        <f>VLOOKUP($D1459,Zusammenführung!$S$7:$AD$118,4,0)</f>
        <v>1500000</v>
      </c>
      <c r="F1459" s="123">
        <f>VLOOKUP($D1459,Zusammenführung!$S$7:$AD$118,7,0)</f>
        <v>1500000</v>
      </c>
      <c r="G1459" s="123">
        <f>VLOOKUP($D1459,Zusammenführung!$S$7:$AD$118,10,0)</f>
        <v>1666666.6666666665</v>
      </c>
      <c r="H1459" s="285">
        <f ca="1">VLOOKUP(E1459,Zusammenführung!V$7:X$118,3,0)</f>
        <v>7</v>
      </c>
      <c r="I1459" s="162">
        <f ca="1">VLOOKUP(F1459,Zusammenführung!$Y$7:$AA$118,3,0)</f>
        <v>11</v>
      </c>
      <c r="J1459" s="286">
        <f ca="1">VLOOKUP(G1459,Zusammenführung!$AB$7:$AD$118,3,0)</f>
        <v>48</v>
      </c>
    </row>
    <row r="1460" spans="1:10" x14ac:dyDescent="0.25">
      <c r="A1460" s="6" t="s">
        <v>3578</v>
      </c>
      <c r="B1460" s="5" t="s">
        <v>710</v>
      </c>
      <c r="C1460" s="5" t="s">
        <v>656</v>
      </c>
      <c r="D1460" s="7">
        <v>1500000</v>
      </c>
      <c r="E1460" s="122">
        <f>VLOOKUP($D1460,Zusammenführung!$S$7:$AD$118,4,0)</f>
        <v>1500000</v>
      </c>
      <c r="F1460" s="123">
        <f>VLOOKUP($D1460,Zusammenführung!$S$7:$AD$118,7,0)</f>
        <v>1500000</v>
      </c>
      <c r="G1460" s="123">
        <f>VLOOKUP($D1460,Zusammenführung!$S$7:$AD$118,10,0)</f>
        <v>1514285.7142857141</v>
      </c>
      <c r="H1460" s="285">
        <f ca="1">VLOOKUP(E1460,Zusammenführung!V$7:X$118,3,0)</f>
        <v>7</v>
      </c>
      <c r="I1460" s="162">
        <f ca="1">VLOOKUP(F1460,Zusammenführung!$Y$7:$AA$118,3,0)</f>
        <v>11</v>
      </c>
      <c r="J1460" s="286">
        <f ca="1">VLOOKUP(G1460,Zusammenführung!$AB$7:$AD$118,3,0)</f>
        <v>47</v>
      </c>
    </row>
    <row r="1461" spans="1:10" x14ac:dyDescent="0.25">
      <c r="A1461" s="6" t="s">
        <v>3579</v>
      </c>
      <c r="B1461" s="5" t="s">
        <v>708</v>
      </c>
      <c r="C1461" s="5" t="s">
        <v>656</v>
      </c>
      <c r="D1461" s="7">
        <v>1500000</v>
      </c>
      <c r="E1461" s="122">
        <f>VLOOKUP($D1461,Zusammenführung!$S$7:$AD$118,4,0)</f>
        <v>1500000</v>
      </c>
      <c r="F1461" s="123">
        <f>VLOOKUP($D1461,Zusammenführung!$S$7:$AD$118,7,0)</f>
        <v>1500000</v>
      </c>
      <c r="G1461" s="123">
        <f>VLOOKUP($D1461,Zusammenführung!$S$7:$AD$118,10,0)</f>
        <v>1514285.7142857141</v>
      </c>
      <c r="H1461" s="285">
        <f ca="1">VLOOKUP(E1461,Zusammenführung!V$7:X$118,3,0)</f>
        <v>7</v>
      </c>
      <c r="I1461" s="162">
        <f ca="1">VLOOKUP(F1461,Zusammenführung!$Y$7:$AA$118,3,0)</f>
        <v>11</v>
      </c>
      <c r="J1461" s="286">
        <f ca="1">VLOOKUP(G1461,Zusammenführung!$AB$7:$AD$118,3,0)</f>
        <v>47</v>
      </c>
    </row>
    <row r="1462" spans="1:10" x14ac:dyDescent="0.25">
      <c r="A1462" s="6" t="s">
        <v>3580</v>
      </c>
      <c r="B1462" s="5" t="s">
        <v>709</v>
      </c>
      <c r="C1462" s="5" t="s">
        <v>656</v>
      </c>
      <c r="D1462" s="7">
        <v>1500000</v>
      </c>
      <c r="E1462" s="122">
        <f>VLOOKUP($D1462,Zusammenführung!$S$7:$AD$118,4,0)</f>
        <v>1500000</v>
      </c>
      <c r="F1462" s="123">
        <f>VLOOKUP($D1462,Zusammenführung!$S$7:$AD$118,7,0)</f>
        <v>1500000</v>
      </c>
      <c r="G1462" s="123">
        <f>VLOOKUP($D1462,Zusammenführung!$S$7:$AD$118,10,0)</f>
        <v>1514285.7142857141</v>
      </c>
      <c r="H1462" s="285">
        <f ca="1">VLOOKUP(E1462,Zusammenführung!V$7:X$118,3,0)</f>
        <v>7</v>
      </c>
      <c r="I1462" s="162">
        <f ca="1">VLOOKUP(F1462,Zusammenführung!$Y$7:$AA$118,3,0)</f>
        <v>11</v>
      </c>
      <c r="J1462" s="286">
        <f ca="1">VLOOKUP(G1462,Zusammenführung!$AB$7:$AD$118,3,0)</f>
        <v>47</v>
      </c>
    </row>
    <row r="1463" spans="1:10" x14ac:dyDescent="0.25">
      <c r="A1463" s="6" t="s">
        <v>3581</v>
      </c>
      <c r="B1463" s="5" t="s">
        <v>711</v>
      </c>
      <c r="C1463" s="5" t="s">
        <v>656</v>
      </c>
      <c r="D1463" s="7">
        <v>1500000</v>
      </c>
      <c r="E1463" s="122">
        <f>VLOOKUP($D1463,Zusammenführung!$S$7:$AD$118,4,0)</f>
        <v>1500000</v>
      </c>
      <c r="F1463" s="123">
        <f>VLOOKUP($D1463,Zusammenführung!$S$7:$AD$118,7,0)</f>
        <v>1500000</v>
      </c>
      <c r="G1463" s="123">
        <f>VLOOKUP($D1463,Zusammenführung!$S$7:$AD$118,10,0)</f>
        <v>1514285.7142857141</v>
      </c>
      <c r="H1463" s="285">
        <f ca="1">VLOOKUP(E1463,Zusammenführung!V$7:X$118,3,0)</f>
        <v>7</v>
      </c>
      <c r="I1463" s="162">
        <f ca="1">VLOOKUP(F1463,Zusammenführung!$Y$7:$AA$118,3,0)</f>
        <v>11</v>
      </c>
      <c r="J1463" s="286">
        <f ca="1">VLOOKUP(G1463,Zusammenführung!$AB$7:$AD$118,3,0)</f>
        <v>47</v>
      </c>
    </row>
    <row r="1464" spans="1:10" x14ac:dyDescent="0.25">
      <c r="A1464" s="6" t="s">
        <v>3582</v>
      </c>
      <c r="B1464" s="5" t="s">
        <v>716</v>
      </c>
      <c r="C1464" s="5" t="s">
        <v>656</v>
      </c>
      <c r="D1464" s="7">
        <v>1200000</v>
      </c>
      <c r="E1464" s="122">
        <f>VLOOKUP($D1464,Zusammenführung!$S$7:$AD$118,4,0)</f>
        <v>1500000</v>
      </c>
      <c r="F1464" s="123">
        <f>VLOOKUP($D1464,Zusammenführung!$S$7:$AD$118,7,0)</f>
        <v>1000000</v>
      </c>
      <c r="G1464" s="123">
        <f>VLOOKUP($D1464,Zusammenführung!$S$7:$AD$118,10,0)</f>
        <v>1219047.6190476189</v>
      </c>
      <c r="H1464" s="285">
        <f ca="1">VLOOKUP(E1464,Zusammenführung!V$7:X$118,3,0)</f>
        <v>7</v>
      </c>
      <c r="I1464" s="162">
        <f ca="1">VLOOKUP(F1464,Zusammenführung!$Y$7:$AA$118,3,0)</f>
        <v>10</v>
      </c>
      <c r="J1464" s="286">
        <f ca="1">VLOOKUP(G1464,Zusammenführung!$AB$7:$AD$118,3,0)</f>
        <v>45</v>
      </c>
    </row>
    <row r="1465" spans="1:10" x14ac:dyDescent="0.25">
      <c r="A1465" s="6" t="s">
        <v>3583</v>
      </c>
      <c r="B1465" s="5" t="s">
        <v>715</v>
      </c>
      <c r="C1465" s="5" t="s">
        <v>656</v>
      </c>
      <c r="D1465" s="7">
        <v>1200000</v>
      </c>
      <c r="E1465" s="122">
        <f>VLOOKUP($D1465,Zusammenführung!$S$7:$AD$118,4,0)</f>
        <v>1500000</v>
      </c>
      <c r="F1465" s="123">
        <f>VLOOKUP($D1465,Zusammenführung!$S$7:$AD$118,7,0)</f>
        <v>1000000</v>
      </c>
      <c r="G1465" s="123">
        <f>VLOOKUP($D1465,Zusammenführung!$S$7:$AD$118,10,0)</f>
        <v>1219047.6190476189</v>
      </c>
      <c r="H1465" s="285">
        <f ca="1">VLOOKUP(E1465,Zusammenführung!V$7:X$118,3,0)</f>
        <v>7</v>
      </c>
      <c r="I1465" s="162">
        <f ca="1">VLOOKUP(F1465,Zusammenführung!$Y$7:$AA$118,3,0)</f>
        <v>10</v>
      </c>
      <c r="J1465" s="286">
        <f ca="1">VLOOKUP(G1465,Zusammenführung!$AB$7:$AD$118,3,0)</f>
        <v>45</v>
      </c>
    </row>
    <row r="1466" spans="1:10" x14ac:dyDescent="0.25">
      <c r="A1466" s="6" t="s">
        <v>3584</v>
      </c>
      <c r="B1466" s="5" t="s">
        <v>713</v>
      </c>
      <c r="C1466" s="5" t="s">
        <v>656</v>
      </c>
      <c r="D1466" s="7">
        <v>1200000</v>
      </c>
      <c r="E1466" s="122">
        <f>VLOOKUP($D1466,Zusammenführung!$S$7:$AD$118,4,0)</f>
        <v>1500000</v>
      </c>
      <c r="F1466" s="123">
        <f>VLOOKUP($D1466,Zusammenführung!$S$7:$AD$118,7,0)</f>
        <v>1000000</v>
      </c>
      <c r="G1466" s="123">
        <f>VLOOKUP($D1466,Zusammenführung!$S$7:$AD$118,10,0)</f>
        <v>1219047.6190476189</v>
      </c>
      <c r="H1466" s="285">
        <f ca="1">VLOOKUP(E1466,Zusammenführung!V$7:X$118,3,0)</f>
        <v>7</v>
      </c>
      <c r="I1466" s="162">
        <f ca="1">VLOOKUP(F1466,Zusammenführung!$Y$7:$AA$118,3,0)</f>
        <v>10</v>
      </c>
      <c r="J1466" s="286">
        <f ca="1">VLOOKUP(G1466,Zusammenführung!$AB$7:$AD$118,3,0)</f>
        <v>45</v>
      </c>
    </row>
    <row r="1467" spans="1:10" x14ac:dyDescent="0.25">
      <c r="A1467" s="6" t="s">
        <v>3585</v>
      </c>
      <c r="B1467" s="5" t="s">
        <v>712</v>
      </c>
      <c r="C1467" s="5" t="s">
        <v>656</v>
      </c>
      <c r="D1467" s="7">
        <v>1200000</v>
      </c>
      <c r="E1467" s="122">
        <f>VLOOKUP($D1467,Zusammenführung!$S$7:$AD$118,4,0)</f>
        <v>1500000</v>
      </c>
      <c r="F1467" s="123">
        <f>VLOOKUP($D1467,Zusammenführung!$S$7:$AD$118,7,0)</f>
        <v>1000000</v>
      </c>
      <c r="G1467" s="123">
        <f>VLOOKUP($D1467,Zusammenführung!$S$7:$AD$118,10,0)</f>
        <v>1219047.6190476189</v>
      </c>
      <c r="H1467" s="285">
        <f ca="1">VLOOKUP(E1467,Zusammenführung!V$7:X$118,3,0)</f>
        <v>7</v>
      </c>
      <c r="I1467" s="162">
        <f ca="1">VLOOKUP(F1467,Zusammenführung!$Y$7:$AA$118,3,0)</f>
        <v>10</v>
      </c>
      <c r="J1467" s="286">
        <f ca="1">VLOOKUP(G1467,Zusammenführung!$AB$7:$AD$118,3,0)</f>
        <v>45</v>
      </c>
    </row>
    <row r="1468" spans="1:10" x14ac:dyDescent="0.25">
      <c r="A1468" s="6" t="s">
        <v>3586</v>
      </c>
      <c r="B1468" s="5" t="s">
        <v>714</v>
      </c>
      <c r="C1468" s="5" t="s">
        <v>656</v>
      </c>
      <c r="D1468" s="7">
        <v>1200000</v>
      </c>
      <c r="E1468" s="122">
        <f>VLOOKUP($D1468,Zusammenführung!$S$7:$AD$118,4,0)</f>
        <v>1500000</v>
      </c>
      <c r="F1468" s="123">
        <f>VLOOKUP($D1468,Zusammenführung!$S$7:$AD$118,7,0)</f>
        <v>1000000</v>
      </c>
      <c r="G1468" s="123">
        <f>VLOOKUP($D1468,Zusammenführung!$S$7:$AD$118,10,0)</f>
        <v>1219047.6190476189</v>
      </c>
      <c r="H1468" s="285">
        <f ca="1">VLOOKUP(E1468,Zusammenführung!V$7:X$118,3,0)</f>
        <v>7</v>
      </c>
      <c r="I1468" s="162">
        <f ca="1">VLOOKUP(F1468,Zusammenführung!$Y$7:$AA$118,3,0)</f>
        <v>10</v>
      </c>
      <c r="J1468" s="286">
        <f ca="1">VLOOKUP(G1468,Zusammenführung!$AB$7:$AD$118,3,0)</f>
        <v>45</v>
      </c>
    </row>
    <row r="1469" spans="1:10" x14ac:dyDescent="0.25">
      <c r="A1469" s="6" t="s">
        <v>3587</v>
      </c>
      <c r="B1469" s="5" t="s">
        <v>719</v>
      </c>
      <c r="C1469" s="5" t="s">
        <v>656</v>
      </c>
      <c r="D1469" s="7">
        <v>1000000</v>
      </c>
      <c r="E1469" s="122">
        <f>VLOOKUP($D1469,Zusammenführung!$S$7:$AD$118,4,0)</f>
        <v>800000</v>
      </c>
      <c r="F1469" s="123">
        <f>VLOOKUP($D1469,Zusammenführung!$S$7:$AD$118,7,0)</f>
        <v>1000000</v>
      </c>
      <c r="G1469" s="123">
        <f>VLOOKUP($D1469,Zusammenführung!$S$7:$AD$118,10,0)</f>
        <v>936507.93650793657</v>
      </c>
      <c r="H1469" s="285">
        <f ca="1">VLOOKUP(E1469,Zusammenführung!V$7:X$118,3,0)</f>
        <v>6</v>
      </c>
      <c r="I1469" s="162">
        <f ca="1">VLOOKUP(F1469,Zusammenführung!$Y$7:$AA$118,3,0)</f>
        <v>10</v>
      </c>
      <c r="J1469" s="286">
        <f ca="1">VLOOKUP(G1469,Zusammenführung!$AB$7:$AD$118,3,0)</f>
        <v>43</v>
      </c>
    </row>
    <row r="1470" spans="1:10" x14ac:dyDescent="0.25">
      <c r="A1470" s="6" t="s">
        <v>3588</v>
      </c>
      <c r="B1470" s="5" t="s">
        <v>721</v>
      </c>
      <c r="C1470" s="5" t="s">
        <v>656</v>
      </c>
      <c r="D1470" s="7">
        <v>1000000</v>
      </c>
      <c r="E1470" s="122">
        <f>VLOOKUP($D1470,Zusammenführung!$S$7:$AD$118,4,0)</f>
        <v>800000</v>
      </c>
      <c r="F1470" s="123">
        <f>VLOOKUP($D1470,Zusammenführung!$S$7:$AD$118,7,0)</f>
        <v>1000000</v>
      </c>
      <c r="G1470" s="123">
        <f>VLOOKUP($D1470,Zusammenführung!$S$7:$AD$118,10,0)</f>
        <v>936507.93650793657</v>
      </c>
      <c r="H1470" s="285">
        <f ca="1">VLOOKUP(E1470,Zusammenführung!V$7:X$118,3,0)</f>
        <v>6</v>
      </c>
      <c r="I1470" s="162">
        <f ca="1">VLOOKUP(F1470,Zusammenführung!$Y$7:$AA$118,3,0)</f>
        <v>10</v>
      </c>
      <c r="J1470" s="286">
        <f ca="1">VLOOKUP(G1470,Zusammenführung!$AB$7:$AD$118,3,0)</f>
        <v>43</v>
      </c>
    </row>
    <row r="1471" spans="1:10" x14ac:dyDescent="0.25">
      <c r="A1471" s="6" t="s">
        <v>3589</v>
      </c>
      <c r="B1471" s="5" t="s">
        <v>722</v>
      </c>
      <c r="C1471" s="5" t="s">
        <v>656</v>
      </c>
      <c r="D1471" s="7">
        <v>1000000</v>
      </c>
      <c r="E1471" s="122">
        <f>VLOOKUP($D1471,Zusammenführung!$S$7:$AD$118,4,0)</f>
        <v>800000</v>
      </c>
      <c r="F1471" s="123">
        <f>VLOOKUP($D1471,Zusammenführung!$S$7:$AD$118,7,0)</f>
        <v>1000000</v>
      </c>
      <c r="G1471" s="123">
        <f>VLOOKUP($D1471,Zusammenführung!$S$7:$AD$118,10,0)</f>
        <v>936507.93650793657</v>
      </c>
      <c r="H1471" s="285">
        <f ca="1">VLOOKUP(E1471,Zusammenführung!V$7:X$118,3,0)</f>
        <v>6</v>
      </c>
      <c r="I1471" s="162">
        <f ca="1">VLOOKUP(F1471,Zusammenführung!$Y$7:$AA$118,3,0)</f>
        <v>10</v>
      </c>
      <c r="J1471" s="286">
        <f ca="1">VLOOKUP(G1471,Zusammenführung!$AB$7:$AD$118,3,0)</f>
        <v>43</v>
      </c>
    </row>
    <row r="1472" spans="1:10" x14ac:dyDescent="0.25">
      <c r="A1472" s="6" t="s">
        <v>3590</v>
      </c>
      <c r="B1472" s="5" t="s">
        <v>718</v>
      </c>
      <c r="C1472" s="5" t="s">
        <v>656</v>
      </c>
      <c r="D1472" s="7">
        <v>1000000</v>
      </c>
      <c r="E1472" s="122">
        <f>VLOOKUP($D1472,Zusammenführung!$S$7:$AD$118,4,0)</f>
        <v>800000</v>
      </c>
      <c r="F1472" s="123">
        <f>VLOOKUP($D1472,Zusammenführung!$S$7:$AD$118,7,0)</f>
        <v>1000000</v>
      </c>
      <c r="G1472" s="123">
        <f>VLOOKUP($D1472,Zusammenführung!$S$7:$AD$118,10,0)</f>
        <v>936507.93650793657</v>
      </c>
      <c r="H1472" s="285">
        <f ca="1">VLOOKUP(E1472,Zusammenführung!V$7:X$118,3,0)</f>
        <v>6</v>
      </c>
      <c r="I1472" s="162">
        <f ca="1">VLOOKUP(F1472,Zusammenführung!$Y$7:$AA$118,3,0)</f>
        <v>10</v>
      </c>
      <c r="J1472" s="286">
        <f ca="1">VLOOKUP(G1472,Zusammenführung!$AB$7:$AD$118,3,0)</f>
        <v>43</v>
      </c>
    </row>
    <row r="1473" spans="1:10" x14ac:dyDescent="0.25">
      <c r="A1473" s="6" t="s">
        <v>3591</v>
      </c>
      <c r="B1473" s="5" t="s">
        <v>720</v>
      </c>
      <c r="C1473" s="5" t="s">
        <v>656</v>
      </c>
      <c r="D1473" s="7">
        <v>1000000</v>
      </c>
      <c r="E1473" s="122">
        <f>VLOOKUP($D1473,Zusammenführung!$S$7:$AD$118,4,0)</f>
        <v>800000</v>
      </c>
      <c r="F1473" s="123">
        <f>VLOOKUP($D1473,Zusammenführung!$S$7:$AD$118,7,0)</f>
        <v>1000000</v>
      </c>
      <c r="G1473" s="123">
        <f>VLOOKUP($D1473,Zusammenführung!$S$7:$AD$118,10,0)</f>
        <v>936507.93650793657</v>
      </c>
      <c r="H1473" s="285">
        <f ca="1">VLOOKUP(E1473,Zusammenführung!V$7:X$118,3,0)</f>
        <v>6</v>
      </c>
      <c r="I1473" s="162">
        <f ca="1">VLOOKUP(F1473,Zusammenführung!$Y$7:$AA$118,3,0)</f>
        <v>10</v>
      </c>
      <c r="J1473" s="286">
        <f ca="1">VLOOKUP(G1473,Zusammenführung!$AB$7:$AD$118,3,0)</f>
        <v>43</v>
      </c>
    </row>
    <row r="1474" spans="1:10" x14ac:dyDescent="0.25">
      <c r="A1474" s="6" t="s">
        <v>3592</v>
      </c>
      <c r="B1474" s="5" t="s">
        <v>717</v>
      </c>
      <c r="C1474" s="5" t="s">
        <v>656</v>
      </c>
      <c r="D1474" s="7">
        <v>1000000</v>
      </c>
      <c r="E1474" s="122">
        <f>VLOOKUP($D1474,Zusammenführung!$S$7:$AD$118,4,0)</f>
        <v>800000</v>
      </c>
      <c r="F1474" s="123">
        <f>VLOOKUP($D1474,Zusammenführung!$S$7:$AD$118,7,0)</f>
        <v>1000000</v>
      </c>
      <c r="G1474" s="123">
        <f>VLOOKUP($D1474,Zusammenführung!$S$7:$AD$118,10,0)</f>
        <v>936507.93650793657</v>
      </c>
      <c r="H1474" s="285">
        <f ca="1">VLOOKUP(E1474,Zusammenführung!V$7:X$118,3,0)</f>
        <v>6</v>
      </c>
      <c r="I1474" s="162">
        <f ca="1">VLOOKUP(F1474,Zusammenführung!$Y$7:$AA$118,3,0)</f>
        <v>10</v>
      </c>
      <c r="J1474" s="286">
        <f ca="1">VLOOKUP(G1474,Zusammenführung!$AB$7:$AD$118,3,0)</f>
        <v>43</v>
      </c>
    </row>
    <row r="1475" spans="1:10" x14ac:dyDescent="0.25">
      <c r="A1475" s="6" t="s">
        <v>3593</v>
      </c>
      <c r="B1475" s="5" t="s">
        <v>723</v>
      </c>
      <c r="C1475" s="5" t="s">
        <v>656</v>
      </c>
      <c r="D1475" s="7">
        <v>900000</v>
      </c>
      <c r="E1475" s="122">
        <f>VLOOKUP($D1475,Zusammenführung!$S$7:$AD$118,4,0)</f>
        <v>800000</v>
      </c>
      <c r="F1475" s="123">
        <f>VLOOKUP($D1475,Zusammenführung!$S$7:$AD$118,7,0)</f>
        <v>800000</v>
      </c>
      <c r="G1475" s="123">
        <f>VLOOKUP($D1475,Zusammenführung!$S$7:$AD$118,10,0)</f>
        <v>936507.93650793657</v>
      </c>
      <c r="H1475" s="285">
        <f ca="1">VLOOKUP(E1475,Zusammenführung!V$7:X$118,3,0)</f>
        <v>6</v>
      </c>
      <c r="I1475" s="162">
        <f ca="1">VLOOKUP(F1475,Zusammenführung!$Y$7:$AA$118,3,0)</f>
        <v>9</v>
      </c>
      <c r="J1475" s="286">
        <f ca="1">VLOOKUP(G1475,Zusammenführung!$AB$7:$AD$118,3,0)</f>
        <v>43</v>
      </c>
    </row>
    <row r="1476" spans="1:10" x14ac:dyDescent="0.25">
      <c r="A1476" s="6" t="s">
        <v>3594</v>
      </c>
      <c r="B1476" s="5" t="s">
        <v>724</v>
      </c>
      <c r="C1476" s="5" t="s">
        <v>656</v>
      </c>
      <c r="D1476" s="7">
        <v>900000</v>
      </c>
      <c r="E1476" s="122">
        <f>VLOOKUP($D1476,Zusammenführung!$S$7:$AD$118,4,0)</f>
        <v>800000</v>
      </c>
      <c r="F1476" s="123">
        <f>VLOOKUP($D1476,Zusammenführung!$S$7:$AD$118,7,0)</f>
        <v>800000</v>
      </c>
      <c r="G1476" s="123">
        <f>VLOOKUP($D1476,Zusammenführung!$S$7:$AD$118,10,0)</f>
        <v>936507.93650793657</v>
      </c>
      <c r="H1476" s="285">
        <f ca="1">VLOOKUP(E1476,Zusammenführung!V$7:X$118,3,0)</f>
        <v>6</v>
      </c>
      <c r="I1476" s="162">
        <f ca="1">VLOOKUP(F1476,Zusammenführung!$Y$7:$AA$118,3,0)</f>
        <v>9</v>
      </c>
      <c r="J1476" s="286">
        <f ca="1">VLOOKUP(G1476,Zusammenführung!$AB$7:$AD$118,3,0)</f>
        <v>43</v>
      </c>
    </row>
    <row r="1477" spans="1:10" x14ac:dyDescent="0.25">
      <c r="A1477" s="6" t="s">
        <v>3595</v>
      </c>
      <c r="B1477" s="5" t="s">
        <v>726</v>
      </c>
      <c r="C1477" s="5" t="s">
        <v>656</v>
      </c>
      <c r="D1477" s="7">
        <v>800000</v>
      </c>
      <c r="E1477" s="122">
        <f>VLOOKUP($D1477,Zusammenführung!$S$7:$AD$118,4,0)</f>
        <v>800000</v>
      </c>
      <c r="F1477" s="123">
        <f>VLOOKUP($D1477,Zusammenführung!$S$7:$AD$118,7,0)</f>
        <v>800000</v>
      </c>
      <c r="G1477" s="123">
        <f>VLOOKUP($D1477,Zusammenführung!$S$7:$AD$118,10,0)</f>
        <v>800000</v>
      </c>
      <c r="H1477" s="285">
        <f ca="1">VLOOKUP(E1477,Zusammenführung!V$7:X$118,3,0)</f>
        <v>6</v>
      </c>
      <c r="I1477" s="162">
        <f ca="1">VLOOKUP(F1477,Zusammenführung!$Y$7:$AA$118,3,0)</f>
        <v>9</v>
      </c>
      <c r="J1477" s="286">
        <f ca="1">VLOOKUP(G1477,Zusammenführung!$AB$7:$AD$118,3,0)</f>
        <v>42</v>
      </c>
    </row>
    <row r="1478" spans="1:10" x14ac:dyDescent="0.25">
      <c r="A1478" s="6" t="s">
        <v>3596</v>
      </c>
      <c r="B1478" s="5" t="s">
        <v>728</v>
      </c>
      <c r="C1478" s="5" t="s">
        <v>656</v>
      </c>
      <c r="D1478" s="7">
        <v>800000</v>
      </c>
      <c r="E1478" s="122">
        <f>VLOOKUP($D1478,Zusammenführung!$S$7:$AD$118,4,0)</f>
        <v>800000</v>
      </c>
      <c r="F1478" s="123">
        <f>VLOOKUP($D1478,Zusammenführung!$S$7:$AD$118,7,0)</f>
        <v>800000</v>
      </c>
      <c r="G1478" s="123">
        <f>VLOOKUP($D1478,Zusammenführung!$S$7:$AD$118,10,0)</f>
        <v>800000</v>
      </c>
      <c r="H1478" s="285">
        <f ca="1">VLOOKUP(E1478,Zusammenführung!V$7:X$118,3,0)</f>
        <v>6</v>
      </c>
      <c r="I1478" s="162">
        <f ca="1">VLOOKUP(F1478,Zusammenführung!$Y$7:$AA$118,3,0)</f>
        <v>9</v>
      </c>
      <c r="J1478" s="286">
        <f ca="1">VLOOKUP(G1478,Zusammenführung!$AB$7:$AD$118,3,0)</f>
        <v>42</v>
      </c>
    </row>
    <row r="1479" spans="1:10" x14ac:dyDescent="0.25">
      <c r="A1479" s="6" t="s">
        <v>3597</v>
      </c>
      <c r="B1479" s="5" t="s">
        <v>729</v>
      </c>
      <c r="C1479" s="5" t="s">
        <v>656</v>
      </c>
      <c r="D1479" s="7">
        <v>800000</v>
      </c>
      <c r="E1479" s="122">
        <f>VLOOKUP($D1479,Zusammenführung!$S$7:$AD$118,4,0)</f>
        <v>800000</v>
      </c>
      <c r="F1479" s="123">
        <f>VLOOKUP($D1479,Zusammenführung!$S$7:$AD$118,7,0)</f>
        <v>800000</v>
      </c>
      <c r="G1479" s="123">
        <f>VLOOKUP($D1479,Zusammenführung!$S$7:$AD$118,10,0)</f>
        <v>800000</v>
      </c>
      <c r="H1479" s="285">
        <f ca="1">VLOOKUP(E1479,Zusammenführung!V$7:X$118,3,0)</f>
        <v>6</v>
      </c>
      <c r="I1479" s="162">
        <f ca="1">VLOOKUP(F1479,Zusammenführung!$Y$7:$AA$118,3,0)</f>
        <v>9</v>
      </c>
      <c r="J1479" s="286">
        <f ca="1">VLOOKUP(G1479,Zusammenführung!$AB$7:$AD$118,3,0)</f>
        <v>42</v>
      </c>
    </row>
    <row r="1480" spans="1:10" x14ac:dyDescent="0.25">
      <c r="A1480" s="6" t="s">
        <v>3598</v>
      </c>
      <c r="B1480" s="5" t="s">
        <v>725</v>
      </c>
      <c r="C1480" s="5" t="s">
        <v>656</v>
      </c>
      <c r="D1480" s="7">
        <v>800000</v>
      </c>
      <c r="E1480" s="122">
        <f>VLOOKUP($D1480,Zusammenführung!$S$7:$AD$118,4,0)</f>
        <v>800000</v>
      </c>
      <c r="F1480" s="123">
        <f>VLOOKUP($D1480,Zusammenführung!$S$7:$AD$118,7,0)</f>
        <v>800000</v>
      </c>
      <c r="G1480" s="123">
        <f>VLOOKUP($D1480,Zusammenführung!$S$7:$AD$118,10,0)</f>
        <v>800000</v>
      </c>
      <c r="H1480" s="285">
        <f ca="1">VLOOKUP(E1480,Zusammenführung!V$7:X$118,3,0)</f>
        <v>6</v>
      </c>
      <c r="I1480" s="162">
        <f ca="1">VLOOKUP(F1480,Zusammenführung!$Y$7:$AA$118,3,0)</f>
        <v>9</v>
      </c>
      <c r="J1480" s="286">
        <f ca="1">VLOOKUP(G1480,Zusammenführung!$AB$7:$AD$118,3,0)</f>
        <v>42</v>
      </c>
    </row>
    <row r="1481" spans="1:10" x14ac:dyDescent="0.25">
      <c r="A1481" s="6" t="s">
        <v>3599</v>
      </c>
      <c r="B1481" s="5" t="s">
        <v>727</v>
      </c>
      <c r="C1481" s="5" t="s">
        <v>656</v>
      </c>
      <c r="D1481" s="7">
        <v>800000</v>
      </c>
      <c r="E1481" s="122">
        <f>VLOOKUP($D1481,Zusammenführung!$S$7:$AD$118,4,0)</f>
        <v>800000</v>
      </c>
      <c r="F1481" s="123">
        <f>VLOOKUP($D1481,Zusammenführung!$S$7:$AD$118,7,0)</f>
        <v>800000</v>
      </c>
      <c r="G1481" s="123">
        <f>VLOOKUP($D1481,Zusammenführung!$S$7:$AD$118,10,0)</f>
        <v>800000</v>
      </c>
      <c r="H1481" s="285">
        <f ca="1">VLOOKUP(E1481,Zusammenführung!V$7:X$118,3,0)</f>
        <v>6</v>
      </c>
      <c r="I1481" s="162">
        <f ca="1">VLOOKUP(F1481,Zusammenführung!$Y$7:$AA$118,3,0)</f>
        <v>9</v>
      </c>
      <c r="J1481" s="286">
        <f ca="1">VLOOKUP(G1481,Zusammenführung!$AB$7:$AD$118,3,0)</f>
        <v>42</v>
      </c>
    </row>
    <row r="1482" spans="1:10" x14ac:dyDescent="0.25">
      <c r="A1482" s="6" t="s">
        <v>3600</v>
      </c>
      <c r="B1482" s="5" t="s">
        <v>730</v>
      </c>
      <c r="C1482" s="5" t="s">
        <v>656</v>
      </c>
      <c r="D1482" s="7">
        <v>800000</v>
      </c>
      <c r="E1482" s="122">
        <f>VLOOKUP($D1482,Zusammenführung!$S$7:$AD$118,4,0)</f>
        <v>800000</v>
      </c>
      <c r="F1482" s="123">
        <f>VLOOKUP($D1482,Zusammenführung!$S$7:$AD$118,7,0)</f>
        <v>800000</v>
      </c>
      <c r="G1482" s="123">
        <f>VLOOKUP($D1482,Zusammenführung!$S$7:$AD$118,10,0)</f>
        <v>800000</v>
      </c>
      <c r="H1482" s="285">
        <f ca="1">VLOOKUP(E1482,Zusammenführung!V$7:X$118,3,0)</f>
        <v>6</v>
      </c>
      <c r="I1482" s="162">
        <f ca="1">VLOOKUP(F1482,Zusammenführung!$Y$7:$AA$118,3,0)</f>
        <v>9</v>
      </c>
      <c r="J1482" s="286">
        <f ca="1">VLOOKUP(G1482,Zusammenführung!$AB$7:$AD$118,3,0)</f>
        <v>42</v>
      </c>
    </row>
    <row r="1483" spans="1:10" x14ac:dyDescent="0.25">
      <c r="A1483" s="6" t="s">
        <v>3601</v>
      </c>
      <c r="B1483" s="5" t="s">
        <v>731</v>
      </c>
      <c r="C1483" s="5" t="s">
        <v>656</v>
      </c>
      <c r="D1483" s="7">
        <v>600000</v>
      </c>
      <c r="E1483" s="122">
        <f>VLOOKUP($D1483,Zusammenführung!$S$7:$AD$118,4,0)</f>
        <v>500000</v>
      </c>
      <c r="F1483" s="123">
        <f>VLOOKUP($D1483,Zusammenführung!$S$7:$AD$118,7,0)</f>
        <v>600000</v>
      </c>
      <c r="G1483" s="123">
        <f>VLOOKUP($D1483,Zusammenführung!$S$7:$AD$118,10,0)</f>
        <v>604426.55935613695</v>
      </c>
      <c r="H1483" s="285">
        <f ca="1">VLOOKUP(E1483,Zusammenführung!V$7:X$118,3,0)</f>
        <v>5</v>
      </c>
      <c r="I1483" s="162">
        <f ca="1">VLOOKUP(F1483,Zusammenführung!$Y$7:$AA$118,3,0)</f>
        <v>8</v>
      </c>
      <c r="J1483" s="286">
        <f ca="1">VLOOKUP(G1483,Zusammenführung!$AB$7:$AD$118,3,0)</f>
        <v>38</v>
      </c>
    </row>
    <row r="1484" spans="1:10" x14ac:dyDescent="0.25">
      <c r="A1484" s="6" t="s">
        <v>3602</v>
      </c>
      <c r="B1484" s="5" t="s">
        <v>732</v>
      </c>
      <c r="C1484" s="5" t="s">
        <v>831</v>
      </c>
      <c r="D1484" s="7">
        <v>12000000</v>
      </c>
      <c r="E1484" s="122">
        <f>VLOOKUP($D1484,Zusammenführung!$S$7:$AD$118,4,0)</f>
        <v>10000000</v>
      </c>
      <c r="F1484" s="123">
        <f>VLOOKUP($D1484,Zusammenführung!$S$7:$AD$118,7,0)</f>
        <v>10000000</v>
      </c>
      <c r="G1484" s="123">
        <f>VLOOKUP($D1484,Zusammenführung!$S$7:$AD$118,10,0)</f>
        <v>11959505.061867265</v>
      </c>
      <c r="H1484" s="285">
        <f ca="1">VLOOKUP(E1484,Zusammenführung!V$7:X$118,3,0)</f>
        <v>9</v>
      </c>
      <c r="I1484" s="162">
        <f ca="1">VLOOKUP(F1484,Zusammenführung!$Y$7:$AA$118,3,0)</f>
        <v>16</v>
      </c>
      <c r="J1484" s="286">
        <f ca="1">VLOOKUP(G1484,Zusammenführung!$AB$7:$AD$118,3,0)</f>
        <v>61</v>
      </c>
    </row>
    <row r="1485" spans="1:10" x14ac:dyDescent="0.25">
      <c r="A1485" s="6" t="s">
        <v>3603</v>
      </c>
      <c r="B1485" s="5" t="s">
        <v>733</v>
      </c>
      <c r="C1485" s="5" t="s">
        <v>831</v>
      </c>
      <c r="D1485" s="7">
        <v>7000000</v>
      </c>
      <c r="E1485" s="122">
        <f>VLOOKUP($D1485,Zusammenführung!$S$7:$AD$118,4,0)</f>
        <v>10000000</v>
      </c>
      <c r="F1485" s="123">
        <f>VLOOKUP($D1485,Zusammenführung!$S$7:$AD$118,7,0)</f>
        <v>8000000</v>
      </c>
      <c r="G1485" s="123">
        <f>VLOOKUP($D1485,Zusammenführung!$S$7:$AD$118,10,0)</f>
        <v>6492688.4139482565</v>
      </c>
      <c r="H1485" s="285">
        <f ca="1">VLOOKUP(E1485,Zusammenführung!V$7:X$118,3,0)</f>
        <v>9</v>
      </c>
      <c r="I1485" s="162">
        <f ca="1">VLOOKUP(F1485,Zusammenführung!$Y$7:$AA$118,3,0)</f>
        <v>15</v>
      </c>
      <c r="J1485" s="286">
        <f ca="1">VLOOKUP(G1485,Zusammenführung!$AB$7:$AD$118,3,0)</f>
        <v>58</v>
      </c>
    </row>
    <row r="1486" spans="1:10" x14ac:dyDescent="0.25">
      <c r="A1486" s="6" t="s">
        <v>3604</v>
      </c>
      <c r="B1486" s="5" t="s">
        <v>734</v>
      </c>
      <c r="C1486" s="5" t="s">
        <v>831</v>
      </c>
      <c r="D1486" s="7">
        <v>7000000</v>
      </c>
      <c r="E1486" s="122">
        <f>VLOOKUP($D1486,Zusammenführung!$S$7:$AD$118,4,0)</f>
        <v>10000000</v>
      </c>
      <c r="F1486" s="123">
        <f>VLOOKUP($D1486,Zusammenführung!$S$7:$AD$118,7,0)</f>
        <v>8000000</v>
      </c>
      <c r="G1486" s="123">
        <f>VLOOKUP($D1486,Zusammenführung!$S$7:$AD$118,10,0)</f>
        <v>6492688.4139482565</v>
      </c>
      <c r="H1486" s="285">
        <f ca="1">VLOOKUP(E1486,Zusammenführung!V$7:X$118,3,0)</f>
        <v>9</v>
      </c>
      <c r="I1486" s="162">
        <f ca="1">VLOOKUP(F1486,Zusammenführung!$Y$7:$AA$118,3,0)</f>
        <v>15</v>
      </c>
      <c r="J1486" s="286">
        <f ca="1">VLOOKUP(G1486,Zusammenführung!$AB$7:$AD$118,3,0)</f>
        <v>58</v>
      </c>
    </row>
    <row r="1487" spans="1:10" x14ac:dyDescent="0.25">
      <c r="A1487" s="6" t="s">
        <v>3605</v>
      </c>
      <c r="B1487" s="5" t="s">
        <v>735</v>
      </c>
      <c r="C1487" s="5" t="s">
        <v>831</v>
      </c>
      <c r="D1487" s="7">
        <v>5000000</v>
      </c>
      <c r="E1487" s="122">
        <f>VLOOKUP($D1487,Zusammenführung!$S$7:$AD$118,4,0)</f>
        <v>3000000</v>
      </c>
      <c r="F1487" s="123">
        <f>VLOOKUP($D1487,Zusammenführung!$S$7:$AD$118,7,0)</f>
        <v>5000000</v>
      </c>
      <c r="G1487" s="123">
        <f>VLOOKUP($D1487,Zusammenführung!$S$7:$AD$118,10,0)</f>
        <v>4731158.6051743533</v>
      </c>
      <c r="H1487" s="285">
        <f ca="1">VLOOKUP(E1487,Zusammenführung!V$7:X$118,3,0)</f>
        <v>8</v>
      </c>
      <c r="I1487" s="162">
        <f ca="1">VLOOKUP(F1487,Zusammenführung!$Y$7:$AA$118,3,0)</f>
        <v>14</v>
      </c>
      <c r="J1487" s="286">
        <f ca="1">VLOOKUP(G1487,Zusammenführung!$AB$7:$AD$118,3,0)</f>
        <v>57</v>
      </c>
    </row>
    <row r="1488" spans="1:10" x14ac:dyDescent="0.25">
      <c r="A1488" s="6" t="s">
        <v>3606</v>
      </c>
      <c r="B1488" s="5" t="s">
        <v>736</v>
      </c>
      <c r="C1488" s="5" t="s">
        <v>831</v>
      </c>
      <c r="D1488" s="7">
        <v>4500000</v>
      </c>
      <c r="E1488" s="122">
        <f>VLOOKUP($D1488,Zusammenführung!$S$7:$AD$118,4,0)</f>
        <v>3000000</v>
      </c>
      <c r="F1488" s="123">
        <f>VLOOKUP($D1488,Zusammenführung!$S$7:$AD$118,7,0)</f>
        <v>5000000</v>
      </c>
      <c r="G1488" s="123">
        <f>VLOOKUP($D1488,Zusammenführung!$S$7:$AD$118,10,0)</f>
        <v>4731158.6051743533</v>
      </c>
      <c r="H1488" s="285">
        <f ca="1">VLOOKUP(E1488,Zusammenführung!V$7:X$118,3,0)</f>
        <v>8</v>
      </c>
      <c r="I1488" s="162">
        <f ca="1">VLOOKUP(F1488,Zusammenführung!$Y$7:$AA$118,3,0)</f>
        <v>14</v>
      </c>
      <c r="J1488" s="286">
        <f ca="1">VLOOKUP(G1488,Zusammenführung!$AB$7:$AD$118,3,0)</f>
        <v>57</v>
      </c>
    </row>
    <row r="1489" spans="1:10" x14ac:dyDescent="0.25">
      <c r="A1489" s="6" t="s">
        <v>3607</v>
      </c>
      <c r="B1489" s="5" t="s">
        <v>737</v>
      </c>
      <c r="C1489" s="5" t="s">
        <v>831</v>
      </c>
      <c r="D1489" s="7">
        <v>4000000</v>
      </c>
      <c r="E1489" s="122">
        <f>VLOOKUP($D1489,Zusammenführung!$S$7:$AD$118,4,0)</f>
        <v>3000000</v>
      </c>
      <c r="F1489" s="123">
        <f>VLOOKUP($D1489,Zusammenführung!$S$7:$AD$118,7,0)</f>
        <v>3000000</v>
      </c>
      <c r="G1489" s="123">
        <f>VLOOKUP($D1489,Zusammenführung!$S$7:$AD$118,10,0)</f>
        <v>4731158.6051743533</v>
      </c>
      <c r="H1489" s="285">
        <f ca="1">VLOOKUP(E1489,Zusammenführung!V$7:X$118,3,0)</f>
        <v>8</v>
      </c>
      <c r="I1489" s="162">
        <f ca="1">VLOOKUP(F1489,Zusammenführung!$Y$7:$AA$118,3,0)</f>
        <v>13</v>
      </c>
      <c r="J1489" s="286">
        <f ca="1">VLOOKUP(G1489,Zusammenführung!$AB$7:$AD$118,3,0)</f>
        <v>57</v>
      </c>
    </row>
    <row r="1490" spans="1:10" x14ac:dyDescent="0.25">
      <c r="A1490" s="6" t="s">
        <v>3608</v>
      </c>
      <c r="B1490" s="5" t="s">
        <v>738</v>
      </c>
      <c r="C1490" s="5" t="s">
        <v>831</v>
      </c>
      <c r="D1490" s="7">
        <v>3500000</v>
      </c>
      <c r="E1490" s="122">
        <f>VLOOKUP($D1490,Zusammenführung!$S$7:$AD$118,4,0)</f>
        <v>3000000</v>
      </c>
      <c r="F1490" s="123">
        <f>VLOOKUP($D1490,Zusammenführung!$S$7:$AD$118,7,0)</f>
        <v>3000000</v>
      </c>
      <c r="G1490" s="123">
        <f>VLOOKUP($D1490,Zusammenführung!$S$7:$AD$118,10,0)</f>
        <v>3000000</v>
      </c>
      <c r="H1490" s="285">
        <f ca="1">VLOOKUP(E1490,Zusammenführung!V$7:X$118,3,0)</f>
        <v>8</v>
      </c>
      <c r="I1490" s="162">
        <f ca="1">VLOOKUP(F1490,Zusammenführung!$Y$7:$AA$118,3,0)</f>
        <v>13</v>
      </c>
      <c r="J1490" s="286">
        <f ca="1">VLOOKUP(G1490,Zusammenführung!$AB$7:$AD$118,3,0)</f>
        <v>56</v>
      </c>
    </row>
    <row r="1491" spans="1:10" x14ac:dyDescent="0.25">
      <c r="A1491" s="6" t="s">
        <v>3609</v>
      </c>
      <c r="B1491" s="5" t="s">
        <v>739</v>
      </c>
      <c r="C1491" s="5" t="s">
        <v>831</v>
      </c>
      <c r="D1491" s="7">
        <v>3000000</v>
      </c>
      <c r="E1491" s="122">
        <f>VLOOKUP($D1491,Zusammenführung!$S$7:$AD$118,4,0)</f>
        <v>3000000</v>
      </c>
      <c r="F1491" s="123">
        <f>VLOOKUP($D1491,Zusammenführung!$S$7:$AD$118,7,0)</f>
        <v>3000000</v>
      </c>
      <c r="G1491" s="123">
        <f>VLOOKUP($D1491,Zusammenführung!$S$7:$AD$118,10,0)</f>
        <v>3000000</v>
      </c>
      <c r="H1491" s="285">
        <f ca="1">VLOOKUP(E1491,Zusammenführung!V$7:X$118,3,0)</f>
        <v>8</v>
      </c>
      <c r="I1491" s="162">
        <f ca="1">VLOOKUP(F1491,Zusammenführung!$Y$7:$AA$118,3,0)</f>
        <v>13</v>
      </c>
      <c r="J1491" s="286">
        <f ca="1">VLOOKUP(G1491,Zusammenführung!$AB$7:$AD$118,3,0)</f>
        <v>56</v>
      </c>
    </row>
    <row r="1492" spans="1:10" x14ac:dyDescent="0.25">
      <c r="A1492" s="6" t="s">
        <v>3610</v>
      </c>
      <c r="B1492" s="5" t="s">
        <v>740</v>
      </c>
      <c r="C1492" s="5" t="s">
        <v>831</v>
      </c>
      <c r="D1492" s="7">
        <v>3000000</v>
      </c>
      <c r="E1492" s="122">
        <f>VLOOKUP($D1492,Zusammenführung!$S$7:$AD$118,4,0)</f>
        <v>3000000</v>
      </c>
      <c r="F1492" s="123">
        <f>VLOOKUP($D1492,Zusammenführung!$S$7:$AD$118,7,0)</f>
        <v>3000000</v>
      </c>
      <c r="G1492" s="123">
        <f>VLOOKUP($D1492,Zusammenführung!$S$7:$AD$118,10,0)</f>
        <v>3000000</v>
      </c>
      <c r="H1492" s="285">
        <f ca="1">VLOOKUP(E1492,Zusammenführung!V$7:X$118,3,0)</f>
        <v>8</v>
      </c>
      <c r="I1492" s="162">
        <f ca="1">VLOOKUP(F1492,Zusammenführung!$Y$7:$AA$118,3,0)</f>
        <v>13</v>
      </c>
      <c r="J1492" s="286">
        <f ca="1">VLOOKUP(G1492,Zusammenführung!$AB$7:$AD$118,3,0)</f>
        <v>56</v>
      </c>
    </row>
    <row r="1493" spans="1:10" x14ac:dyDescent="0.25">
      <c r="A1493" s="6" t="s">
        <v>3611</v>
      </c>
      <c r="B1493" s="5" t="s">
        <v>741</v>
      </c>
      <c r="C1493" s="5" t="s">
        <v>831</v>
      </c>
      <c r="D1493" s="7">
        <v>2500000</v>
      </c>
      <c r="E1493" s="122">
        <f>VLOOKUP($D1493,Zusammenführung!$S$7:$AD$118,4,0)</f>
        <v>3000000</v>
      </c>
      <c r="F1493" s="123">
        <f>VLOOKUP($D1493,Zusammenführung!$S$7:$AD$118,7,0)</f>
        <v>2000000</v>
      </c>
      <c r="G1493" s="123">
        <f>VLOOKUP($D1493,Zusammenführung!$S$7:$AD$118,10,0)</f>
        <v>2476190.4761904762</v>
      </c>
      <c r="H1493" s="285">
        <f ca="1">VLOOKUP(E1493,Zusammenführung!V$7:X$118,3,0)</f>
        <v>8</v>
      </c>
      <c r="I1493" s="162">
        <f ca="1">VLOOKUP(F1493,Zusammenführung!$Y$7:$AA$118,3,0)</f>
        <v>12</v>
      </c>
      <c r="J1493" s="286">
        <f ca="1">VLOOKUP(G1493,Zusammenführung!$AB$7:$AD$118,3,0)</f>
        <v>53</v>
      </c>
    </row>
    <row r="1494" spans="1:10" x14ac:dyDescent="0.25">
      <c r="A1494" s="6" t="s">
        <v>3612</v>
      </c>
      <c r="B1494" s="5" t="s">
        <v>743</v>
      </c>
      <c r="C1494" s="5" t="s">
        <v>831</v>
      </c>
      <c r="D1494" s="7">
        <v>2400000</v>
      </c>
      <c r="E1494" s="122">
        <f>VLOOKUP($D1494,Zusammenführung!$S$7:$AD$118,4,0)</f>
        <v>3000000</v>
      </c>
      <c r="F1494" s="123">
        <f>VLOOKUP($D1494,Zusammenführung!$S$7:$AD$118,7,0)</f>
        <v>2000000</v>
      </c>
      <c r="G1494" s="123">
        <f>VLOOKUP($D1494,Zusammenführung!$S$7:$AD$118,10,0)</f>
        <v>2476190.4761904762</v>
      </c>
      <c r="H1494" s="285">
        <f ca="1">VLOOKUP(E1494,Zusammenführung!V$7:X$118,3,0)</f>
        <v>8</v>
      </c>
      <c r="I1494" s="162">
        <f ca="1">VLOOKUP(F1494,Zusammenführung!$Y$7:$AA$118,3,0)</f>
        <v>12</v>
      </c>
      <c r="J1494" s="286">
        <f ca="1">VLOOKUP(G1494,Zusammenführung!$AB$7:$AD$118,3,0)</f>
        <v>53</v>
      </c>
    </row>
    <row r="1495" spans="1:10" x14ac:dyDescent="0.25">
      <c r="A1495" s="6" t="s">
        <v>3613</v>
      </c>
      <c r="B1495" s="5" t="s">
        <v>742</v>
      </c>
      <c r="C1495" s="5" t="s">
        <v>831</v>
      </c>
      <c r="D1495" s="7">
        <v>2400000</v>
      </c>
      <c r="E1495" s="122">
        <f>VLOOKUP($D1495,Zusammenführung!$S$7:$AD$118,4,0)</f>
        <v>3000000</v>
      </c>
      <c r="F1495" s="123">
        <f>VLOOKUP($D1495,Zusammenführung!$S$7:$AD$118,7,0)</f>
        <v>2000000</v>
      </c>
      <c r="G1495" s="123">
        <f>VLOOKUP($D1495,Zusammenführung!$S$7:$AD$118,10,0)</f>
        <v>2476190.4761904762</v>
      </c>
      <c r="H1495" s="285">
        <f ca="1">VLOOKUP(E1495,Zusammenführung!V$7:X$118,3,0)</f>
        <v>8</v>
      </c>
      <c r="I1495" s="162">
        <f ca="1">VLOOKUP(F1495,Zusammenführung!$Y$7:$AA$118,3,0)</f>
        <v>12</v>
      </c>
      <c r="J1495" s="286">
        <f ca="1">VLOOKUP(G1495,Zusammenführung!$AB$7:$AD$118,3,0)</f>
        <v>53</v>
      </c>
    </row>
    <row r="1496" spans="1:10" x14ac:dyDescent="0.25">
      <c r="A1496" s="6" t="s">
        <v>3614</v>
      </c>
      <c r="B1496" s="5" t="s">
        <v>748</v>
      </c>
      <c r="C1496" s="5" t="s">
        <v>831</v>
      </c>
      <c r="D1496" s="7">
        <v>2000000</v>
      </c>
      <c r="E1496" s="122">
        <f>VLOOKUP($D1496,Zusammenführung!$S$7:$AD$118,4,0)</f>
        <v>1500000</v>
      </c>
      <c r="F1496" s="123">
        <f>VLOOKUP($D1496,Zusammenführung!$S$7:$AD$118,7,0)</f>
        <v>2000000</v>
      </c>
      <c r="G1496" s="123">
        <f>VLOOKUP($D1496,Zusammenführung!$S$7:$AD$118,10,0)</f>
        <v>1980952.3809523808</v>
      </c>
      <c r="H1496" s="285">
        <f ca="1">VLOOKUP(E1496,Zusammenführung!V$7:X$118,3,0)</f>
        <v>7</v>
      </c>
      <c r="I1496" s="162">
        <f ca="1">VLOOKUP(F1496,Zusammenführung!$Y$7:$AA$118,3,0)</f>
        <v>12</v>
      </c>
      <c r="J1496" s="286">
        <f ca="1">VLOOKUP(G1496,Zusammenführung!$AB$7:$AD$118,3,0)</f>
        <v>50</v>
      </c>
    </row>
    <row r="1497" spans="1:10" x14ac:dyDescent="0.25">
      <c r="A1497" s="6" t="s">
        <v>3615</v>
      </c>
      <c r="B1497" s="5" t="s">
        <v>747</v>
      </c>
      <c r="C1497" s="5" t="s">
        <v>831</v>
      </c>
      <c r="D1497" s="7">
        <v>2000000</v>
      </c>
      <c r="E1497" s="122">
        <f>VLOOKUP($D1497,Zusammenführung!$S$7:$AD$118,4,0)</f>
        <v>1500000</v>
      </c>
      <c r="F1497" s="123">
        <f>VLOOKUP($D1497,Zusammenführung!$S$7:$AD$118,7,0)</f>
        <v>2000000</v>
      </c>
      <c r="G1497" s="123">
        <f>VLOOKUP($D1497,Zusammenführung!$S$7:$AD$118,10,0)</f>
        <v>1980952.3809523808</v>
      </c>
      <c r="H1497" s="285">
        <f ca="1">VLOOKUP(E1497,Zusammenführung!V$7:X$118,3,0)</f>
        <v>7</v>
      </c>
      <c r="I1497" s="162">
        <f ca="1">VLOOKUP(F1497,Zusammenführung!$Y$7:$AA$118,3,0)</f>
        <v>12</v>
      </c>
      <c r="J1497" s="286">
        <f ca="1">VLOOKUP(G1497,Zusammenführung!$AB$7:$AD$118,3,0)</f>
        <v>50</v>
      </c>
    </row>
    <row r="1498" spans="1:10" x14ac:dyDescent="0.25">
      <c r="A1498" s="6" t="s">
        <v>3616</v>
      </c>
      <c r="B1498" s="5" t="s">
        <v>745</v>
      </c>
      <c r="C1498" s="5" t="s">
        <v>831</v>
      </c>
      <c r="D1498" s="7">
        <v>2000000</v>
      </c>
      <c r="E1498" s="122">
        <f>VLOOKUP($D1498,Zusammenführung!$S$7:$AD$118,4,0)</f>
        <v>1500000</v>
      </c>
      <c r="F1498" s="123">
        <f>VLOOKUP($D1498,Zusammenführung!$S$7:$AD$118,7,0)</f>
        <v>2000000</v>
      </c>
      <c r="G1498" s="123">
        <f>VLOOKUP($D1498,Zusammenführung!$S$7:$AD$118,10,0)</f>
        <v>1980952.3809523808</v>
      </c>
      <c r="H1498" s="285">
        <f ca="1">VLOOKUP(E1498,Zusammenführung!V$7:X$118,3,0)</f>
        <v>7</v>
      </c>
      <c r="I1498" s="162">
        <f ca="1">VLOOKUP(F1498,Zusammenführung!$Y$7:$AA$118,3,0)</f>
        <v>12</v>
      </c>
      <c r="J1498" s="286">
        <f ca="1">VLOOKUP(G1498,Zusammenführung!$AB$7:$AD$118,3,0)</f>
        <v>50</v>
      </c>
    </row>
    <row r="1499" spans="1:10" x14ac:dyDescent="0.25">
      <c r="A1499" s="6" t="s">
        <v>3617</v>
      </c>
      <c r="B1499" s="5" t="s">
        <v>744</v>
      </c>
      <c r="C1499" s="5" t="s">
        <v>831</v>
      </c>
      <c r="D1499" s="7">
        <v>2000000</v>
      </c>
      <c r="E1499" s="122">
        <f>VLOOKUP($D1499,Zusammenführung!$S$7:$AD$118,4,0)</f>
        <v>1500000</v>
      </c>
      <c r="F1499" s="123">
        <f>VLOOKUP($D1499,Zusammenführung!$S$7:$AD$118,7,0)</f>
        <v>2000000</v>
      </c>
      <c r="G1499" s="123">
        <f>VLOOKUP($D1499,Zusammenführung!$S$7:$AD$118,10,0)</f>
        <v>1980952.3809523808</v>
      </c>
      <c r="H1499" s="285">
        <f ca="1">VLOOKUP(E1499,Zusammenführung!V$7:X$118,3,0)</f>
        <v>7</v>
      </c>
      <c r="I1499" s="162">
        <f ca="1">VLOOKUP(F1499,Zusammenführung!$Y$7:$AA$118,3,0)</f>
        <v>12</v>
      </c>
      <c r="J1499" s="286">
        <f ca="1">VLOOKUP(G1499,Zusammenführung!$AB$7:$AD$118,3,0)</f>
        <v>50</v>
      </c>
    </row>
    <row r="1500" spans="1:10" x14ac:dyDescent="0.25">
      <c r="A1500" s="6" t="s">
        <v>3618</v>
      </c>
      <c r="B1500" s="5" t="s">
        <v>746</v>
      </c>
      <c r="C1500" s="5" t="s">
        <v>831</v>
      </c>
      <c r="D1500" s="7">
        <v>2000000</v>
      </c>
      <c r="E1500" s="122">
        <f>VLOOKUP($D1500,Zusammenführung!$S$7:$AD$118,4,0)</f>
        <v>1500000</v>
      </c>
      <c r="F1500" s="123">
        <f>VLOOKUP($D1500,Zusammenführung!$S$7:$AD$118,7,0)</f>
        <v>2000000</v>
      </c>
      <c r="G1500" s="123">
        <f>VLOOKUP($D1500,Zusammenführung!$S$7:$AD$118,10,0)</f>
        <v>1980952.3809523808</v>
      </c>
      <c r="H1500" s="285">
        <f ca="1">VLOOKUP(E1500,Zusammenführung!V$7:X$118,3,0)</f>
        <v>7</v>
      </c>
      <c r="I1500" s="162">
        <f ca="1">VLOOKUP(F1500,Zusammenführung!$Y$7:$AA$118,3,0)</f>
        <v>12</v>
      </c>
      <c r="J1500" s="286">
        <f ca="1">VLOOKUP(G1500,Zusammenführung!$AB$7:$AD$118,3,0)</f>
        <v>50</v>
      </c>
    </row>
    <row r="1501" spans="1:10" x14ac:dyDescent="0.25">
      <c r="A1501" s="6" t="s">
        <v>3619</v>
      </c>
      <c r="B1501" s="5" t="s">
        <v>749</v>
      </c>
      <c r="C1501" s="5" t="s">
        <v>831</v>
      </c>
      <c r="D1501" s="7">
        <v>1500000</v>
      </c>
      <c r="E1501" s="122">
        <f>VLOOKUP($D1501,Zusammenführung!$S$7:$AD$118,4,0)</f>
        <v>1500000</v>
      </c>
      <c r="F1501" s="123">
        <f>VLOOKUP($D1501,Zusammenführung!$S$7:$AD$118,7,0)</f>
        <v>1500000</v>
      </c>
      <c r="G1501" s="123">
        <f>VLOOKUP($D1501,Zusammenführung!$S$7:$AD$118,10,0)</f>
        <v>1514285.7142857141</v>
      </c>
      <c r="H1501" s="285">
        <f ca="1">VLOOKUP(E1501,Zusammenführung!V$7:X$118,3,0)</f>
        <v>7</v>
      </c>
      <c r="I1501" s="162">
        <f ca="1">VLOOKUP(F1501,Zusammenführung!$Y$7:$AA$118,3,0)</f>
        <v>11</v>
      </c>
      <c r="J1501" s="286">
        <f ca="1">VLOOKUP(G1501,Zusammenführung!$AB$7:$AD$118,3,0)</f>
        <v>47</v>
      </c>
    </row>
    <row r="1502" spans="1:10" x14ac:dyDescent="0.25">
      <c r="A1502" s="6" t="s">
        <v>3620</v>
      </c>
      <c r="B1502" s="5" t="s">
        <v>750</v>
      </c>
      <c r="C1502" s="5" t="s">
        <v>831</v>
      </c>
      <c r="D1502" s="7">
        <v>1300000</v>
      </c>
      <c r="E1502" s="122">
        <f>VLOOKUP($D1502,Zusammenführung!$S$7:$AD$118,4,0)</f>
        <v>1500000</v>
      </c>
      <c r="F1502" s="123">
        <f>VLOOKUP($D1502,Zusammenführung!$S$7:$AD$118,7,0)</f>
        <v>1500000</v>
      </c>
      <c r="G1502" s="123">
        <f>VLOOKUP($D1502,Zusammenführung!$S$7:$AD$118,10,0)</f>
        <v>1365079.365079365</v>
      </c>
      <c r="H1502" s="285">
        <f ca="1">VLOOKUP(E1502,Zusammenführung!V$7:X$118,3,0)</f>
        <v>7</v>
      </c>
      <c r="I1502" s="162">
        <f ca="1">VLOOKUP(F1502,Zusammenführung!$Y$7:$AA$118,3,0)</f>
        <v>11</v>
      </c>
      <c r="J1502" s="286">
        <f ca="1">VLOOKUP(G1502,Zusammenführung!$AB$7:$AD$118,3,0)</f>
        <v>46</v>
      </c>
    </row>
    <row r="1503" spans="1:10" x14ac:dyDescent="0.25">
      <c r="A1503" s="6" t="s">
        <v>3621</v>
      </c>
      <c r="B1503" s="5" t="s">
        <v>752</v>
      </c>
      <c r="C1503" s="5" t="s">
        <v>831</v>
      </c>
      <c r="D1503" s="7">
        <v>1200000</v>
      </c>
      <c r="E1503" s="122">
        <f>VLOOKUP($D1503,Zusammenführung!$S$7:$AD$118,4,0)</f>
        <v>1500000</v>
      </c>
      <c r="F1503" s="123">
        <f>VLOOKUP($D1503,Zusammenführung!$S$7:$AD$118,7,0)</f>
        <v>1000000</v>
      </c>
      <c r="G1503" s="123">
        <f>VLOOKUP($D1503,Zusammenführung!$S$7:$AD$118,10,0)</f>
        <v>1219047.6190476189</v>
      </c>
      <c r="H1503" s="285">
        <f ca="1">VLOOKUP(E1503,Zusammenführung!V$7:X$118,3,0)</f>
        <v>7</v>
      </c>
      <c r="I1503" s="162">
        <f ca="1">VLOOKUP(F1503,Zusammenführung!$Y$7:$AA$118,3,0)</f>
        <v>10</v>
      </c>
      <c r="J1503" s="286">
        <f ca="1">VLOOKUP(G1503,Zusammenführung!$AB$7:$AD$118,3,0)</f>
        <v>45</v>
      </c>
    </row>
    <row r="1504" spans="1:10" x14ac:dyDescent="0.25">
      <c r="A1504" s="6" t="s">
        <v>3622</v>
      </c>
      <c r="B1504" s="5" t="s">
        <v>754</v>
      </c>
      <c r="C1504" s="5" t="s">
        <v>831</v>
      </c>
      <c r="D1504" s="7">
        <v>1200000</v>
      </c>
      <c r="E1504" s="122">
        <f>VLOOKUP($D1504,Zusammenführung!$S$7:$AD$118,4,0)</f>
        <v>1500000</v>
      </c>
      <c r="F1504" s="123">
        <f>VLOOKUP($D1504,Zusammenführung!$S$7:$AD$118,7,0)</f>
        <v>1000000</v>
      </c>
      <c r="G1504" s="123">
        <f>VLOOKUP($D1504,Zusammenführung!$S$7:$AD$118,10,0)</f>
        <v>1219047.6190476189</v>
      </c>
      <c r="H1504" s="285">
        <f ca="1">VLOOKUP(E1504,Zusammenführung!V$7:X$118,3,0)</f>
        <v>7</v>
      </c>
      <c r="I1504" s="162">
        <f ca="1">VLOOKUP(F1504,Zusammenführung!$Y$7:$AA$118,3,0)</f>
        <v>10</v>
      </c>
      <c r="J1504" s="286">
        <f ca="1">VLOOKUP(G1504,Zusammenführung!$AB$7:$AD$118,3,0)</f>
        <v>45</v>
      </c>
    </row>
    <row r="1505" spans="1:10" x14ac:dyDescent="0.25">
      <c r="A1505" s="6" t="s">
        <v>3623</v>
      </c>
      <c r="B1505" s="5" t="s">
        <v>753</v>
      </c>
      <c r="C1505" s="5" t="s">
        <v>831</v>
      </c>
      <c r="D1505" s="7">
        <v>1200000</v>
      </c>
      <c r="E1505" s="122">
        <f>VLOOKUP($D1505,Zusammenführung!$S$7:$AD$118,4,0)</f>
        <v>1500000</v>
      </c>
      <c r="F1505" s="123">
        <f>VLOOKUP($D1505,Zusammenführung!$S$7:$AD$118,7,0)</f>
        <v>1000000</v>
      </c>
      <c r="G1505" s="123">
        <f>VLOOKUP($D1505,Zusammenführung!$S$7:$AD$118,10,0)</f>
        <v>1219047.6190476189</v>
      </c>
      <c r="H1505" s="285">
        <f ca="1">VLOOKUP(E1505,Zusammenführung!V$7:X$118,3,0)</f>
        <v>7</v>
      </c>
      <c r="I1505" s="162">
        <f ca="1">VLOOKUP(F1505,Zusammenführung!$Y$7:$AA$118,3,0)</f>
        <v>10</v>
      </c>
      <c r="J1505" s="286">
        <f ca="1">VLOOKUP(G1505,Zusammenführung!$AB$7:$AD$118,3,0)</f>
        <v>45</v>
      </c>
    </row>
    <row r="1506" spans="1:10" x14ac:dyDescent="0.25">
      <c r="A1506" s="6" t="s">
        <v>3624</v>
      </c>
      <c r="B1506" s="5" t="s">
        <v>751</v>
      </c>
      <c r="C1506" s="5" t="s">
        <v>831</v>
      </c>
      <c r="D1506" s="7">
        <v>1200000</v>
      </c>
      <c r="E1506" s="122">
        <f>VLOOKUP($D1506,Zusammenführung!$S$7:$AD$118,4,0)</f>
        <v>1500000</v>
      </c>
      <c r="F1506" s="123">
        <f>VLOOKUP($D1506,Zusammenführung!$S$7:$AD$118,7,0)</f>
        <v>1000000</v>
      </c>
      <c r="G1506" s="123">
        <f>VLOOKUP($D1506,Zusammenführung!$S$7:$AD$118,10,0)</f>
        <v>1219047.6190476189</v>
      </c>
      <c r="H1506" s="285">
        <f ca="1">VLOOKUP(E1506,Zusammenführung!V$7:X$118,3,0)</f>
        <v>7</v>
      </c>
      <c r="I1506" s="162">
        <f ca="1">VLOOKUP(F1506,Zusammenführung!$Y$7:$AA$118,3,0)</f>
        <v>10</v>
      </c>
      <c r="J1506" s="286">
        <f ca="1">VLOOKUP(G1506,Zusammenführung!$AB$7:$AD$118,3,0)</f>
        <v>45</v>
      </c>
    </row>
    <row r="1507" spans="1:10" x14ac:dyDescent="0.25">
      <c r="A1507" s="6" t="s">
        <v>3625</v>
      </c>
      <c r="B1507" s="5" t="s">
        <v>755</v>
      </c>
      <c r="C1507" s="5" t="s">
        <v>831</v>
      </c>
      <c r="D1507" s="7">
        <v>1000000</v>
      </c>
      <c r="E1507" s="122">
        <f>VLOOKUP($D1507,Zusammenführung!$S$7:$AD$118,4,0)</f>
        <v>800000</v>
      </c>
      <c r="F1507" s="123">
        <f>VLOOKUP($D1507,Zusammenführung!$S$7:$AD$118,7,0)</f>
        <v>1000000</v>
      </c>
      <c r="G1507" s="123">
        <f>VLOOKUP($D1507,Zusammenführung!$S$7:$AD$118,10,0)</f>
        <v>936507.93650793657</v>
      </c>
      <c r="H1507" s="285">
        <f ca="1">VLOOKUP(E1507,Zusammenführung!V$7:X$118,3,0)</f>
        <v>6</v>
      </c>
      <c r="I1507" s="162">
        <f ca="1">VLOOKUP(F1507,Zusammenführung!$Y$7:$AA$118,3,0)</f>
        <v>10</v>
      </c>
      <c r="J1507" s="286">
        <f ca="1">VLOOKUP(G1507,Zusammenführung!$AB$7:$AD$118,3,0)</f>
        <v>43</v>
      </c>
    </row>
    <row r="1508" spans="1:10" x14ac:dyDescent="0.25">
      <c r="A1508" s="6" t="s">
        <v>3626</v>
      </c>
      <c r="B1508" s="5" t="s">
        <v>764</v>
      </c>
      <c r="C1508" s="5" t="s">
        <v>831</v>
      </c>
      <c r="D1508" s="7">
        <v>1000000</v>
      </c>
      <c r="E1508" s="122">
        <f>VLOOKUP($D1508,Zusammenführung!$S$7:$AD$118,4,0)</f>
        <v>800000</v>
      </c>
      <c r="F1508" s="123">
        <f>VLOOKUP($D1508,Zusammenführung!$S$7:$AD$118,7,0)</f>
        <v>1000000</v>
      </c>
      <c r="G1508" s="123">
        <f>VLOOKUP($D1508,Zusammenführung!$S$7:$AD$118,10,0)</f>
        <v>936507.93650793657</v>
      </c>
      <c r="H1508" s="285">
        <f ca="1">VLOOKUP(E1508,Zusammenführung!V$7:X$118,3,0)</f>
        <v>6</v>
      </c>
      <c r="I1508" s="162">
        <f ca="1">VLOOKUP(F1508,Zusammenführung!$Y$7:$AA$118,3,0)</f>
        <v>10</v>
      </c>
      <c r="J1508" s="286">
        <f ca="1">VLOOKUP(G1508,Zusammenführung!$AB$7:$AD$118,3,0)</f>
        <v>43</v>
      </c>
    </row>
    <row r="1509" spans="1:10" x14ac:dyDescent="0.25">
      <c r="A1509" s="6" t="s">
        <v>3627</v>
      </c>
      <c r="B1509" s="5" t="s">
        <v>761</v>
      </c>
      <c r="C1509" s="5" t="s">
        <v>831</v>
      </c>
      <c r="D1509" s="7">
        <v>1000000</v>
      </c>
      <c r="E1509" s="122">
        <f>VLOOKUP($D1509,Zusammenführung!$S$7:$AD$118,4,0)</f>
        <v>800000</v>
      </c>
      <c r="F1509" s="123">
        <f>VLOOKUP($D1509,Zusammenführung!$S$7:$AD$118,7,0)</f>
        <v>1000000</v>
      </c>
      <c r="G1509" s="123">
        <f>VLOOKUP($D1509,Zusammenführung!$S$7:$AD$118,10,0)</f>
        <v>936507.93650793657</v>
      </c>
      <c r="H1509" s="285">
        <f ca="1">VLOOKUP(E1509,Zusammenführung!V$7:X$118,3,0)</f>
        <v>6</v>
      </c>
      <c r="I1509" s="162">
        <f ca="1">VLOOKUP(F1509,Zusammenführung!$Y$7:$AA$118,3,0)</f>
        <v>10</v>
      </c>
      <c r="J1509" s="286">
        <f ca="1">VLOOKUP(G1509,Zusammenführung!$AB$7:$AD$118,3,0)</f>
        <v>43</v>
      </c>
    </row>
    <row r="1510" spans="1:10" x14ac:dyDescent="0.25">
      <c r="A1510" s="6" t="s">
        <v>3628</v>
      </c>
      <c r="B1510" s="5" t="s">
        <v>763</v>
      </c>
      <c r="C1510" s="5" t="s">
        <v>831</v>
      </c>
      <c r="D1510" s="7">
        <v>1000000</v>
      </c>
      <c r="E1510" s="122">
        <f>VLOOKUP($D1510,Zusammenführung!$S$7:$AD$118,4,0)</f>
        <v>800000</v>
      </c>
      <c r="F1510" s="123">
        <f>VLOOKUP($D1510,Zusammenführung!$S$7:$AD$118,7,0)</f>
        <v>1000000</v>
      </c>
      <c r="G1510" s="123">
        <f>VLOOKUP($D1510,Zusammenführung!$S$7:$AD$118,10,0)</f>
        <v>936507.93650793657</v>
      </c>
      <c r="H1510" s="285">
        <f ca="1">VLOOKUP(E1510,Zusammenführung!V$7:X$118,3,0)</f>
        <v>6</v>
      </c>
      <c r="I1510" s="162">
        <f ca="1">VLOOKUP(F1510,Zusammenführung!$Y$7:$AA$118,3,0)</f>
        <v>10</v>
      </c>
      <c r="J1510" s="286">
        <f ca="1">VLOOKUP(G1510,Zusammenführung!$AB$7:$AD$118,3,0)</f>
        <v>43</v>
      </c>
    </row>
    <row r="1511" spans="1:10" x14ac:dyDescent="0.25">
      <c r="A1511" s="6" t="s">
        <v>3629</v>
      </c>
      <c r="B1511" s="5" t="s">
        <v>759</v>
      </c>
      <c r="C1511" s="5" t="s">
        <v>831</v>
      </c>
      <c r="D1511" s="7">
        <v>1000000</v>
      </c>
      <c r="E1511" s="122">
        <f>VLOOKUP($D1511,Zusammenführung!$S$7:$AD$118,4,0)</f>
        <v>800000</v>
      </c>
      <c r="F1511" s="123">
        <f>VLOOKUP($D1511,Zusammenführung!$S$7:$AD$118,7,0)</f>
        <v>1000000</v>
      </c>
      <c r="G1511" s="123">
        <f>VLOOKUP($D1511,Zusammenführung!$S$7:$AD$118,10,0)</f>
        <v>936507.93650793657</v>
      </c>
      <c r="H1511" s="285">
        <f ca="1">VLOOKUP(E1511,Zusammenführung!V$7:X$118,3,0)</f>
        <v>6</v>
      </c>
      <c r="I1511" s="162">
        <f ca="1">VLOOKUP(F1511,Zusammenführung!$Y$7:$AA$118,3,0)</f>
        <v>10</v>
      </c>
      <c r="J1511" s="286">
        <f ca="1">VLOOKUP(G1511,Zusammenführung!$AB$7:$AD$118,3,0)</f>
        <v>43</v>
      </c>
    </row>
    <row r="1512" spans="1:10" x14ac:dyDescent="0.25">
      <c r="A1512" s="6" t="s">
        <v>3630</v>
      </c>
      <c r="B1512" s="5" t="s">
        <v>757</v>
      </c>
      <c r="C1512" s="5" t="s">
        <v>831</v>
      </c>
      <c r="D1512" s="7">
        <v>1000000</v>
      </c>
      <c r="E1512" s="122">
        <f>VLOOKUP($D1512,Zusammenführung!$S$7:$AD$118,4,0)</f>
        <v>800000</v>
      </c>
      <c r="F1512" s="123">
        <f>VLOOKUP($D1512,Zusammenführung!$S$7:$AD$118,7,0)</f>
        <v>1000000</v>
      </c>
      <c r="G1512" s="123">
        <f>VLOOKUP($D1512,Zusammenführung!$S$7:$AD$118,10,0)</f>
        <v>936507.93650793657</v>
      </c>
      <c r="H1512" s="285">
        <f ca="1">VLOOKUP(E1512,Zusammenführung!V$7:X$118,3,0)</f>
        <v>6</v>
      </c>
      <c r="I1512" s="162">
        <f ca="1">VLOOKUP(F1512,Zusammenführung!$Y$7:$AA$118,3,0)</f>
        <v>10</v>
      </c>
      <c r="J1512" s="286">
        <f ca="1">VLOOKUP(G1512,Zusammenführung!$AB$7:$AD$118,3,0)</f>
        <v>43</v>
      </c>
    </row>
    <row r="1513" spans="1:10" x14ac:dyDescent="0.25">
      <c r="A1513" s="6" t="s">
        <v>3631</v>
      </c>
      <c r="B1513" s="5" t="s">
        <v>760</v>
      </c>
      <c r="C1513" s="5" t="s">
        <v>831</v>
      </c>
      <c r="D1513" s="7">
        <v>1000000</v>
      </c>
      <c r="E1513" s="122">
        <f>VLOOKUP($D1513,Zusammenführung!$S$7:$AD$118,4,0)</f>
        <v>800000</v>
      </c>
      <c r="F1513" s="123">
        <f>VLOOKUP($D1513,Zusammenführung!$S$7:$AD$118,7,0)</f>
        <v>1000000</v>
      </c>
      <c r="G1513" s="123">
        <f>VLOOKUP($D1513,Zusammenführung!$S$7:$AD$118,10,0)</f>
        <v>936507.93650793657</v>
      </c>
      <c r="H1513" s="285">
        <f ca="1">VLOOKUP(E1513,Zusammenführung!V$7:X$118,3,0)</f>
        <v>6</v>
      </c>
      <c r="I1513" s="162">
        <f ca="1">VLOOKUP(F1513,Zusammenführung!$Y$7:$AA$118,3,0)</f>
        <v>10</v>
      </c>
      <c r="J1513" s="286">
        <f ca="1">VLOOKUP(G1513,Zusammenführung!$AB$7:$AD$118,3,0)</f>
        <v>43</v>
      </c>
    </row>
    <row r="1514" spans="1:10" x14ac:dyDescent="0.25">
      <c r="A1514" s="6" t="s">
        <v>3632</v>
      </c>
      <c r="B1514" s="5" t="s">
        <v>762</v>
      </c>
      <c r="C1514" s="5" t="s">
        <v>831</v>
      </c>
      <c r="D1514" s="7">
        <v>1000000</v>
      </c>
      <c r="E1514" s="122">
        <f>VLOOKUP($D1514,Zusammenführung!$S$7:$AD$118,4,0)</f>
        <v>800000</v>
      </c>
      <c r="F1514" s="123">
        <f>VLOOKUP($D1514,Zusammenführung!$S$7:$AD$118,7,0)</f>
        <v>1000000</v>
      </c>
      <c r="G1514" s="123">
        <f>VLOOKUP($D1514,Zusammenführung!$S$7:$AD$118,10,0)</f>
        <v>936507.93650793657</v>
      </c>
      <c r="H1514" s="285">
        <f ca="1">VLOOKUP(E1514,Zusammenführung!V$7:X$118,3,0)</f>
        <v>6</v>
      </c>
      <c r="I1514" s="162">
        <f ca="1">VLOOKUP(F1514,Zusammenführung!$Y$7:$AA$118,3,0)</f>
        <v>10</v>
      </c>
      <c r="J1514" s="286">
        <f ca="1">VLOOKUP(G1514,Zusammenführung!$AB$7:$AD$118,3,0)</f>
        <v>43</v>
      </c>
    </row>
    <row r="1515" spans="1:10" x14ac:dyDescent="0.25">
      <c r="A1515" s="6" t="s">
        <v>3633</v>
      </c>
      <c r="B1515" s="5" t="s">
        <v>756</v>
      </c>
      <c r="C1515" s="5" t="s">
        <v>831</v>
      </c>
      <c r="D1515" s="7">
        <v>1000000</v>
      </c>
      <c r="E1515" s="122">
        <f>VLOOKUP($D1515,Zusammenführung!$S$7:$AD$118,4,0)</f>
        <v>800000</v>
      </c>
      <c r="F1515" s="123">
        <f>VLOOKUP($D1515,Zusammenführung!$S$7:$AD$118,7,0)</f>
        <v>1000000</v>
      </c>
      <c r="G1515" s="123">
        <f>VLOOKUP($D1515,Zusammenführung!$S$7:$AD$118,10,0)</f>
        <v>936507.93650793657</v>
      </c>
      <c r="H1515" s="285">
        <f ca="1">VLOOKUP(E1515,Zusammenführung!V$7:X$118,3,0)</f>
        <v>6</v>
      </c>
      <c r="I1515" s="162">
        <f ca="1">VLOOKUP(F1515,Zusammenführung!$Y$7:$AA$118,3,0)</f>
        <v>10</v>
      </c>
      <c r="J1515" s="286">
        <f ca="1">VLOOKUP(G1515,Zusammenführung!$AB$7:$AD$118,3,0)</f>
        <v>43</v>
      </c>
    </row>
    <row r="1516" spans="1:10" x14ac:dyDescent="0.25">
      <c r="A1516" s="6" t="s">
        <v>3634</v>
      </c>
      <c r="B1516" s="5" t="s">
        <v>758</v>
      </c>
      <c r="C1516" s="5" t="s">
        <v>831</v>
      </c>
      <c r="D1516" s="7">
        <v>1000000</v>
      </c>
      <c r="E1516" s="122">
        <f>VLOOKUP($D1516,Zusammenführung!$S$7:$AD$118,4,0)</f>
        <v>800000</v>
      </c>
      <c r="F1516" s="123">
        <f>VLOOKUP($D1516,Zusammenführung!$S$7:$AD$118,7,0)</f>
        <v>1000000</v>
      </c>
      <c r="G1516" s="123">
        <f>VLOOKUP($D1516,Zusammenführung!$S$7:$AD$118,10,0)</f>
        <v>936507.93650793657</v>
      </c>
      <c r="H1516" s="285">
        <f ca="1">VLOOKUP(E1516,Zusammenführung!V$7:X$118,3,0)</f>
        <v>6</v>
      </c>
      <c r="I1516" s="162">
        <f ca="1">VLOOKUP(F1516,Zusammenführung!$Y$7:$AA$118,3,0)</f>
        <v>10</v>
      </c>
      <c r="J1516" s="286">
        <f ca="1">VLOOKUP(G1516,Zusammenführung!$AB$7:$AD$118,3,0)</f>
        <v>43</v>
      </c>
    </row>
    <row r="1517" spans="1:10" x14ac:dyDescent="0.25">
      <c r="A1517" s="6" t="s">
        <v>3635</v>
      </c>
      <c r="B1517" s="5" t="s">
        <v>765</v>
      </c>
      <c r="C1517" s="5" t="s">
        <v>831</v>
      </c>
      <c r="D1517" s="7">
        <v>800000</v>
      </c>
      <c r="E1517" s="122">
        <f>VLOOKUP($D1517,Zusammenführung!$S$7:$AD$118,4,0)</f>
        <v>800000</v>
      </c>
      <c r="F1517" s="123">
        <f>VLOOKUP($D1517,Zusammenführung!$S$7:$AD$118,7,0)</f>
        <v>800000</v>
      </c>
      <c r="G1517" s="123">
        <f>VLOOKUP($D1517,Zusammenführung!$S$7:$AD$118,10,0)</f>
        <v>800000</v>
      </c>
      <c r="H1517" s="285">
        <f ca="1">VLOOKUP(E1517,Zusammenführung!V$7:X$118,3,0)</f>
        <v>6</v>
      </c>
      <c r="I1517" s="162">
        <f ca="1">VLOOKUP(F1517,Zusammenführung!$Y$7:$AA$118,3,0)</f>
        <v>9</v>
      </c>
      <c r="J1517" s="286">
        <f ca="1">VLOOKUP(G1517,Zusammenführung!$AB$7:$AD$118,3,0)</f>
        <v>42</v>
      </c>
    </row>
    <row r="1518" spans="1:10" x14ac:dyDescent="0.25">
      <c r="A1518" s="6" t="s">
        <v>3636</v>
      </c>
      <c r="B1518" s="5" t="s">
        <v>768</v>
      </c>
      <c r="C1518" s="5" t="s">
        <v>831</v>
      </c>
      <c r="D1518" s="7">
        <v>800000</v>
      </c>
      <c r="E1518" s="122">
        <f>VLOOKUP($D1518,Zusammenführung!$S$7:$AD$118,4,0)</f>
        <v>800000</v>
      </c>
      <c r="F1518" s="123">
        <f>VLOOKUP($D1518,Zusammenführung!$S$7:$AD$118,7,0)</f>
        <v>800000</v>
      </c>
      <c r="G1518" s="123">
        <f>VLOOKUP($D1518,Zusammenführung!$S$7:$AD$118,10,0)</f>
        <v>800000</v>
      </c>
      <c r="H1518" s="285">
        <f ca="1">VLOOKUP(E1518,Zusammenführung!V$7:X$118,3,0)</f>
        <v>6</v>
      </c>
      <c r="I1518" s="162">
        <f ca="1">VLOOKUP(F1518,Zusammenführung!$Y$7:$AA$118,3,0)</f>
        <v>9</v>
      </c>
      <c r="J1518" s="286">
        <f ca="1">VLOOKUP(G1518,Zusammenführung!$AB$7:$AD$118,3,0)</f>
        <v>42</v>
      </c>
    </row>
    <row r="1519" spans="1:10" x14ac:dyDescent="0.25">
      <c r="A1519" s="6" t="s">
        <v>3637</v>
      </c>
      <c r="B1519" s="5" t="s">
        <v>767</v>
      </c>
      <c r="C1519" s="5" t="s">
        <v>831</v>
      </c>
      <c r="D1519" s="7">
        <v>800000</v>
      </c>
      <c r="E1519" s="122">
        <f>VLOOKUP($D1519,Zusammenführung!$S$7:$AD$118,4,0)</f>
        <v>800000</v>
      </c>
      <c r="F1519" s="123">
        <f>VLOOKUP($D1519,Zusammenführung!$S$7:$AD$118,7,0)</f>
        <v>800000</v>
      </c>
      <c r="G1519" s="123">
        <f>VLOOKUP($D1519,Zusammenführung!$S$7:$AD$118,10,0)</f>
        <v>800000</v>
      </c>
      <c r="H1519" s="285">
        <f ca="1">VLOOKUP(E1519,Zusammenführung!V$7:X$118,3,0)</f>
        <v>6</v>
      </c>
      <c r="I1519" s="162">
        <f ca="1">VLOOKUP(F1519,Zusammenführung!$Y$7:$AA$118,3,0)</f>
        <v>9</v>
      </c>
      <c r="J1519" s="286">
        <f ca="1">VLOOKUP(G1519,Zusammenführung!$AB$7:$AD$118,3,0)</f>
        <v>42</v>
      </c>
    </row>
    <row r="1520" spans="1:10" x14ac:dyDescent="0.25">
      <c r="A1520" s="6" t="s">
        <v>3638</v>
      </c>
      <c r="B1520" s="5" t="s">
        <v>766</v>
      </c>
      <c r="C1520" s="5" t="s">
        <v>831</v>
      </c>
      <c r="D1520" s="7">
        <v>800000</v>
      </c>
      <c r="E1520" s="122">
        <f>VLOOKUP($D1520,Zusammenführung!$S$7:$AD$118,4,0)</f>
        <v>800000</v>
      </c>
      <c r="F1520" s="123">
        <f>VLOOKUP($D1520,Zusammenführung!$S$7:$AD$118,7,0)</f>
        <v>800000</v>
      </c>
      <c r="G1520" s="123">
        <f>VLOOKUP($D1520,Zusammenführung!$S$7:$AD$118,10,0)</f>
        <v>800000</v>
      </c>
      <c r="H1520" s="285">
        <f ca="1">VLOOKUP(E1520,Zusammenführung!V$7:X$118,3,0)</f>
        <v>6</v>
      </c>
      <c r="I1520" s="162">
        <f ca="1">VLOOKUP(F1520,Zusammenführung!$Y$7:$AA$118,3,0)</f>
        <v>9</v>
      </c>
      <c r="J1520" s="286">
        <f ca="1">VLOOKUP(G1520,Zusammenführung!$AB$7:$AD$118,3,0)</f>
        <v>42</v>
      </c>
    </row>
    <row r="1521" spans="1:10" x14ac:dyDescent="0.25">
      <c r="A1521" s="6" t="s">
        <v>3639</v>
      </c>
      <c r="B1521" s="5" t="s">
        <v>770</v>
      </c>
      <c r="C1521" s="5" t="s">
        <v>831</v>
      </c>
      <c r="D1521" s="7">
        <v>800000</v>
      </c>
      <c r="E1521" s="122">
        <f>VLOOKUP($D1521,Zusammenführung!$S$7:$AD$118,4,0)</f>
        <v>800000</v>
      </c>
      <c r="F1521" s="123">
        <f>VLOOKUP($D1521,Zusammenführung!$S$7:$AD$118,7,0)</f>
        <v>800000</v>
      </c>
      <c r="G1521" s="123">
        <f>VLOOKUP($D1521,Zusammenführung!$S$7:$AD$118,10,0)</f>
        <v>800000</v>
      </c>
      <c r="H1521" s="285">
        <f ca="1">VLOOKUP(E1521,Zusammenführung!V$7:X$118,3,0)</f>
        <v>6</v>
      </c>
      <c r="I1521" s="162">
        <f ca="1">VLOOKUP(F1521,Zusammenführung!$Y$7:$AA$118,3,0)</f>
        <v>9</v>
      </c>
      <c r="J1521" s="286">
        <f ca="1">VLOOKUP(G1521,Zusammenführung!$AB$7:$AD$118,3,0)</f>
        <v>42</v>
      </c>
    </row>
    <row r="1522" spans="1:10" x14ac:dyDescent="0.25">
      <c r="A1522" s="6" t="s">
        <v>3640</v>
      </c>
      <c r="B1522" s="5" t="s">
        <v>769</v>
      </c>
      <c r="C1522" s="5" t="s">
        <v>831</v>
      </c>
      <c r="D1522" s="7">
        <v>800000</v>
      </c>
      <c r="E1522" s="122">
        <f>VLOOKUP($D1522,Zusammenführung!$S$7:$AD$118,4,0)</f>
        <v>800000</v>
      </c>
      <c r="F1522" s="123">
        <f>VLOOKUP($D1522,Zusammenführung!$S$7:$AD$118,7,0)</f>
        <v>800000</v>
      </c>
      <c r="G1522" s="123">
        <f>VLOOKUP($D1522,Zusammenführung!$S$7:$AD$118,10,0)</f>
        <v>800000</v>
      </c>
      <c r="H1522" s="285">
        <f ca="1">VLOOKUP(E1522,Zusammenführung!V$7:X$118,3,0)</f>
        <v>6</v>
      </c>
      <c r="I1522" s="162">
        <f ca="1">VLOOKUP(F1522,Zusammenführung!$Y$7:$AA$118,3,0)</f>
        <v>9</v>
      </c>
      <c r="J1522" s="286">
        <f ca="1">VLOOKUP(G1522,Zusammenführung!$AB$7:$AD$118,3,0)</f>
        <v>42</v>
      </c>
    </row>
    <row r="1523" spans="1:10" x14ac:dyDescent="0.25">
      <c r="A1523" s="6" t="s">
        <v>3641</v>
      </c>
      <c r="B1523" s="5" t="s">
        <v>772</v>
      </c>
      <c r="C1523" s="5" t="s">
        <v>831</v>
      </c>
      <c r="D1523" s="7">
        <v>700000</v>
      </c>
      <c r="E1523" s="122">
        <f>VLOOKUP($D1523,Zusammenführung!$S$7:$AD$118,4,0)</f>
        <v>800000</v>
      </c>
      <c r="F1523" s="123">
        <f>VLOOKUP($D1523,Zusammenführung!$S$7:$AD$118,7,0)</f>
        <v>600000</v>
      </c>
      <c r="G1523" s="123">
        <f>VLOOKUP($D1523,Zusammenführung!$S$7:$AD$118,10,0)</f>
        <v>699798.79275653942</v>
      </c>
      <c r="H1523" s="285">
        <f ca="1">VLOOKUP(E1523,Zusammenführung!V$7:X$118,3,0)</f>
        <v>6</v>
      </c>
      <c r="I1523" s="162">
        <f ca="1">VLOOKUP(F1523,Zusammenführung!$Y$7:$AA$118,3,0)</f>
        <v>8</v>
      </c>
      <c r="J1523" s="286">
        <f ca="1">VLOOKUP(G1523,Zusammenführung!$AB$7:$AD$118,3,0)</f>
        <v>40</v>
      </c>
    </row>
    <row r="1524" spans="1:10" x14ac:dyDescent="0.25">
      <c r="A1524" s="6" t="s">
        <v>3642</v>
      </c>
      <c r="B1524" s="5" t="s">
        <v>773</v>
      </c>
      <c r="C1524" s="5" t="s">
        <v>831</v>
      </c>
      <c r="D1524" s="7">
        <v>700000</v>
      </c>
      <c r="E1524" s="122">
        <f>VLOOKUP($D1524,Zusammenführung!$S$7:$AD$118,4,0)</f>
        <v>800000</v>
      </c>
      <c r="F1524" s="123">
        <f>VLOOKUP($D1524,Zusammenführung!$S$7:$AD$118,7,0)</f>
        <v>600000</v>
      </c>
      <c r="G1524" s="123">
        <f>VLOOKUP($D1524,Zusammenführung!$S$7:$AD$118,10,0)</f>
        <v>699798.79275653942</v>
      </c>
      <c r="H1524" s="285">
        <f ca="1">VLOOKUP(E1524,Zusammenführung!V$7:X$118,3,0)</f>
        <v>6</v>
      </c>
      <c r="I1524" s="162">
        <f ca="1">VLOOKUP(F1524,Zusammenführung!$Y$7:$AA$118,3,0)</f>
        <v>8</v>
      </c>
      <c r="J1524" s="286">
        <f ca="1">VLOOKUP(G1524,Zusammenführung!$AB$7:$AD$118,3,0)</f>
        <v>40</v>
      </c>
    </row>
    <row r="1525" spans="1:10" x14ac:dyDescent="0.25">
      <c r="A1525" s="6" t="s">
        <v>3643</v>
      </c>
      <c r="B1525" s="5" t="s">
        <v>775</v>
      </c>
      <c r="C1525" s="5" t="s">
        <v>831</v>
      </c>
      <c r="D1525" s="7">
        <v>700000</v>
      </c>
      <c r="E1525" s="122">
        <f>VLOOKUP($D1525,Zusammenführung!$S$7:$AD$118,4,0)</f>
        <v>800000</v>
      </c>
      <c r="F1525" s="123">
        <f>VLOOKUP($D1525,Zusammenführung!$S$7:$AD$118,7,0)</f>
        <v>600000</v>
      </c>
      <c r="G1525" s="123">
        <f>VLOOKUP($D1525,Zusammenführung!$S$7:$AD$118,10,0)</f>
        <v>699798.79275653942</v>
      </c>
      <c r="H1525" s="285">
        <f ca="1">VLOOKUP(E1525,Zusammenführung!V$7:X$118,3,0)</f>
        <v>6</v>
      </c>
      <c r="I1525" s="162">
        <f ca="1">VLOOKUP(F1525,Zusammenführung!$Y$7:$AA$118,3,0)</f>
        <v>8</v>
      </c>
      <c r="J1525" s="286">
        <f ca="1">VLOOKUP(G1525,Zusammenführung!$AB$7:$AD$118,3,0)</f>
        <v>40</v>
      </c>
    </row>
    <row r="1526" spans="1:10" x14ac:dyDescent="0.25">
      <c r="A1526" s="6" t="s">
        <v>3644</v>
      </c>
      <c r="B1526" s="5" t="s">
        <v>771</v>
      </c>
      <c r="C1526" s="5" t="s">
        <v>831</v>
      </c>
      <c r="D1526" s="7">
        <v>700000</v>
      </c>
      <c r="E1526" s="122">
        <f>VLOOKUP($D1526,Zusammenführung!$S$7:$AD$118,4,0)</f>
        <v>800000</v>
      </c>
      <c r="F1526" s="123">
        <f>VLOOKUP($D1526,Zusammenführung!$S$7:$AD$118,7,0)</f>
        <v>600000</v>
      </c>
      <c r="G1526" s="123">
        <f>VLOOKUP($D1526,Zusammenführung!$S$7:$AD$118,10,0)</f>
        <v>699798.79275653942</v>
      </c>
      <c r="H1526" s="285">
        <f ca="1">VLOOKUP(E1526,Zusammenführung!V$7:X$118,3,0)</f>
        <v>6</v>
      </c>
      <c r="I1526" s="162">
        <f ca="1">VLOOKUP(F1526,Zusammenführung!$Y$7:$AA$118,3,0)</f>
        <v>8</v>
      </c>
      <c r="J1526" s="286">
        <f ca="1">VLOOKUP(G1526,Zusammenführung!$AB$7:$AD$118,3,0)</f>
        <v>40</v>
      </c>
    </row>
    <row r="1527" spans="1:10" x14ac:dyDescent="0.25">
      <c r="A1527" s="6" t="s">
        <v>3645</v>
      </c>
      <c r="B1527" s="5" t="s">
        <v>774</v>
      </c>
      <c r="C1527" s="5" t="s">
        <v>831</v>
      </c>
      <c r="D1527" s="7">
        <v>700000</v>
      </c>
      <c r="E1527" s="122">
        <f>VLOOKUP($D1527,Zusammenführung!$S$7:$AD$118,4,0)</f>
        <v>800000</v>
      </c>
      <c r="F1527" s="123">
        <f>VLOOKUP($D1527,Zusammenführung!$S$7:$AD$118,7,0)</f>
        <v>600000</v>
      </c>
      <c r="G1527" s="123">
        <f>VLOOKUP($D1527,Zusammenführung!$S$7:$AD$118,10,0)</f>
        <v>699798.79275653942</v>
      </c>
      <c r="H1527" s="285">
        <f ca="1">VLOOKUP(E1527,Zusammenführung!V$7:X$118,3,0)</f>
        <v>6</v>
      </c>
      <c r="I1527" s="162">
        <f ca="1">VLOOKUP(F1527,Zusammenführung!$Y$7:$AA$118,3,0)</f>
        <v>8</v>
      </c>
      <c r="J1527" s="286">
        <f ca="1">VLOOKUP(G1527,Zusammenführung!$AB$7:$AD$118,3,0)</f>
        <v>40</v>
      </c>
    </row>
    <row r="1528" spans="1:10" x14ac:dyDescent="0.25">
      <c r="A1528" s="6" t="s">
        <v>3646</v>
      </c>
      <c r="B1528" s="5" t="s">
        <v>777</v>
      </c>
      <c r="C1528" s="5" t="s">
        <v>831</v>
      </c>
      <c r="D1528" s="7">
        <v>600000</v>
      </c>
      <c r="E1528" s="122">
        <f>VLOOKUP($D1528,Zusammenführung!$S$7:$AD$118,4,0)</f>
        <v>500000</v>
      </c>
      <c r="F1528" s="123">
        <f>VLOOKUP($D1528,Zusammenführung!$S$7:$AD$118,7,0)</f>
        <v>600000</v>
      </c>
      <c r="G1528" s="123">
        <f>VLOOKUP($D1528,Zusammenführung!$S$7:$AD$118,10,0)</f>
        <v>604426.55935613695</v>
      </c>
      <c r="H1528" s="285">
        <f ca="1">VLOOKUP(E1528,Zusammenführung!V$7:X$118,3,0)</f>
        <v>5</v>
      </c>
      <c r="I1528" s="162">
        <f ca="1">VLOOKUP(F1528,Zusammenführung!$Y$7:$AA$118,3,0)</f>
        <v>8</v>
      </c>
      <c r="J1528" s="286">
        <f ca="1">VLOOKUP(G1528,Zusammenführung!$AB$7:$AD$118,3,0)</f>
        <v>38</v>
      </c>
    </row>
    <row r="1529" spans="1:10" x14ac:dyDescent="0.25">
      <c r="A1529" s="6" t="s">
        <v>3647</v>
      </c>
      <c r="B1529" s="5" t="s">
        <v>781</v>
      </c>
      <c r="C1529" s="5" t="s">
        <v>831</v>
      </c>
      <c r="D1529" s="7">
        <v>600000</v>
      </c>
      <c r="E1529" s="122">
        <f>VLOOKUP($D1529,Zusammenführung!$S$7:$AD$118,4,0)</f>
        <v>500000</v>
      </c>
      <c r="F1529" s="123">
        <f>VLOOKUP($D1529,Zusammenführung!$S$7:$AD$118,7,0)</f>
        <v>600000</v>
      </c>
      <c r="G1529" s="123">
        <f>VLOOKUP($D1529,Zusammenführung!$S$7:$AD$118,10,0)</f>
        <v>604426.55935613695</v>
      </c>
      <c r="H1529" s="285">
        <f ca="1">VLOOKUP(E1529,Zusammenführung!V$7:X$118,3,0)</f>
        <v>5</v>
      </c>
      <c r="I1529" s="162">
        <f ca="1">VLOOKUP(F1529,Zusammenführung!$Y$7:$AA$118,3,0)</f>
        <v>8</v>
      </c>
      <c r="J1529" s="286">
        <f ca="1">VLOOKUP(G1529,Zusammenführung!$AB$7:$AD$118,3,0)</f>
        <v>38</v>
      </c>
    </row>
    <row r="1530" spans="1:10" x14ac:dyDescent="0.25">
      <c r="A1530" s="6" t="s">
        <v>3648</v>
      </c>
      <c r="B1530" s="5" t="s">
        <v>782</v>
      </c>
      <c r="C1530" s="5" t="s">
        <v>831</v>
      </c>
      <c r="D1530" s="7">
        <v>600000</v>
      </c>
      <c r="E1530" s="122">
        <f>VLOOKUP($D1530,Zusammenführung!$S$7:$AD$118,4,0)</f>
        <v>500000</v>
      </c>
      <c r="F1530" s="123">
        <f>VLOOKUP($D1530,Zusammenführung!$S$7:$AD$118,7,0)</f>
        <v>600000</v>
      </c>
      <c r="G1530" s="123">
        <f>VLOOKUP($D1530,Zusammenführung!$S$7:$AD$118,10,0)</f>
        <v>604426.55935613695</v>
      </c>
      <c r="H1530" s="285">
        <f ca="1">VLOOKUP(E1530,Zusammenführung!V$7:X$118,3,0)</f>
        <v>5</v>
      </c>
      <c r="I1530" s="162">
        <f ca="1">VLOOKUP(F1530,Zusammenführung!$Y$7:$AA$118,3,0)</f>
        <v>8</v>
      </c>
      <c r="J1530" s="286">
        <f ca="1">VLOOKUP(G1530,Zusammenführung!$AB$7:$AD$118,3,0)</f>
        <v>38</v>
      </c>
    </row>
    <row r="1531" spans="1:10" x14ac:dyDescent="0.25">
      <c r="A1531" s="6" t="s">
        <v>3649</v>
      </c>
      <c r="B1531" s="5" t="s">
        <v>776</v>
      </c>
      <c r="C1531" s="5" t="s">
        <v>831</v>
      </c>
      <c r="D1531" s="7">
        <v>600000</v>
      </c>
      <c r="E1531" s="122">
        <f>VLOOKUP($D1531,Zusammenführung!$S$7:$AD$118,4,0)</f>
        <v>500000</v>
      </c>
      <c r="F1531" s="123">
        <f>VLOOKUP($D1531,Zusammenführung!$S$7:$AD$118,7,0)</f>
        <v>600000</v>
      </c>
      <c r="G1531" s="123">
        <f>VLOOKUP($D1531,Zusammenführung!$S$7:$AD$118,10,0)</f>
        <v>604426.55935613695</v>
      </c>
      <c r="H1531" s="285">
        <f ca="1">VLOOKUP(E1531,Zusammenführung!V$7:X$118,3,0)</f>
        <v>5</v>
      </c>
      <c r="I1531" s="162">
        <f ca="1">VLOOKUP(F1531,Zusammenführung!$Y$7:$AA$118,3,0)</f>
        <v>8</v>
      </c>
      <c r="J1531" s="286">
        <f ca="1">VLOOKUP(G1531,Zusammenführung!$AB$7:$AD$118,3,0)</f>
        <v>38</v>
      </c>
    </row>
    <row r="1532" spans="1:10" x14ac:dyDescent="0.25">
      <c r="A1532" s="6" t="s">
        <v>3650</v>
      </c>
      <c r="B1532" s="5" t="s">
        <v>784</v>
      </c>
      <c r="C1532" s="5" t="s">
        <v>831</v>
      </c>
      <c r="D1532" s="7">
        <v>600000</v>
      </c>
      <c r="E1532" s="122">
        <f>VLOOKUP($D1532,Zusammenführung!$S$7:$AD$118,4,0)</f>
        <v>500000</v>
      </c>
      <c r="F1532" s="123">
        <f>VLOOKUP($D1532,Zusammenführung!$S$7:$AD$118,7,0)</f>
        <v>600000</v>
      </c>
      <c r="G1532" s="123">
        <f>VLOOKUP($D1532,Zusammenführung!$S$7:$AD$118,10,0)</f>
        <v>604426.55935613695</v>
      </c>
      <c r="H1532" s="285">
        <f ca="1">VLOOKUP(E1532,Zusammenführung!V$7:X$118,3,0)</f>
        <v>5</v>
      </c>
      <c r="I1532" s="162">
        <f ca="1">VLOOKUP(F1532,Zusammenführung!$Y$7:$AA$118,3,0)</f>
        <v>8</v>
      </c>
      <c r="J1532" s="286">
        <f ca="1">VLOOKUP(G1532,Zusammenführung!$AB$7:$AD$118,3,0)</f>
        <v>38</v>
      </c>
    </row>
    <row r="1533" spans="1:10" x14ac:dyDescent="0.25">
      <c r="A1533" s="6" t="s">
        <v>3651</v>
      </c>
      <c r="B1533" s="5" t="s">
        <v>779</v>
      </c>
      <c r="C1533" s="5" t="s">
        <v>831</v>
      </c>
      <c r="D1533" s="7">
        <v>600000</v>
      </c>
      <c r="E1533" s="122">
        <f>VLOOKUP($D1533,Zusammenführung!$S$7:$AD$118,4,0)</f>
        <v>500000</v>
      </c>
      <c r="F1533" s="123">
        <f>VLOOKUP($D1533,Zusammenführung!$S$7:$AD$118,7,0)</f>
        <v>600000</v>
      </c>
      <c r="G1533" s="123">
        <f>VLOOKUP($D1533,Zusammenführung!$S$7:$AD$118,10,0)</f>
        <v>604426.55935613695</v>
      </c>
      <c r="H1533" s="285">
        <f ca="1">VLOOKUP(E1533,Zusammenführung!V$7:X$118,3,0)</f>
        <v>5</v>
      </c>
      <c r="I1533" s="162">
        <f ca="1">VLOOKUP(F1533,Zusammenführung!$Y$7:$AA$118,3,0)</f>
        <v>8</v>
      </c>
      <c r="J1533" s="286">
        <f ca="1">VLOOKUP(G1533,Zusammenführung!$AB$7:$AD$118,3,0)</f>
        <v>38</v>
      </c>
    </row>
    <row r="1534" spans="1:10" x14ac:dyDescent="0.25">
      <c r="A1534" s="6" t="s">
        <v>3652</v>
      </c>
      <c r="B1534" s="5" t="s">
        <v>780</v>
      </c>
      <c r="C1534" s="5" t="s">
        <v>831</v>
      </c>
      <c r="D1534" s="7">
        <v>600000</v>
      </c>
      <c r="E1534" s="122">
        <f>VLOOKUP($D1534,Zusammenführung!$S$7:$AD$118,4,0)</f>
        <v>500000</v>
      </c>
      <c r="F1534" s="123">
        <f>VLOOKUP($D1534,Zusammenführung!$S$7:$AD$118,7,0)</f>
        <v>600000</v>
      </c>
      <c r="G1534" s="123">
        <f>VLOOKUP($D1534,Zusammenführung!$S$7:$AD$118,10,0)</f>
        <v>604426.55935613695</v>
      </c>
      <c r="H1534" s="285">
        <f ca="1">VLOOKUP(E1534,Zusammenführung!V$7:X$118,3,0)</f>
        <v>5</v>
      </c>
      <c r="I1534" s="162">
        <f ca="1">VLOOKUP(F1534,Zusammenführung!$Y$7:$AA$118,3,0)</f>
        <v>8</v>
      </c>
      <c r="J1534" s="286">
        <f ca="1">VLOOKUP(G1534,Zusammenführung!$AB$7:$AD$118,3,0)</f>
        <v>38</v>
      </c>
    </row>
    <row r="1535" spans="1:10" x14ac:dyDescent="0.25">
      <c r="A1535" s="6" t="s">
        <v>3653</v>
      </c>
      <c r="B1535" s="5" t="s">
        <v>778</v>
      </c>
      <c r="C1535" s="5" t="s">
        <v>831</v>
      </c>
      <c r="D1535" s="7">
        <v>600000</v>
      </c>
      <c r="E1535" s="122">
        <f>VLOOKUP($D1535,Zusammenführung!$S$7:$AD$118,4,0)</f>
        <v>500000</v>
      </c>
      <c r="F1535" s="123">
        <f>VLOOKUP($D1535,Zusammenführung!$S$7:$AD$118,7,0)</f>
        <v>600000</v>
      </c>
      <c r="G1535" s="123">
        <f>VLOOKUP($D1535,Zusammenführung!$S$7:$AD$118,10,0)</f>
        <v>604426.55935613695</v>
      </c>
      <c r="H1535" s="285">
        <f ca="1">VLOOKUP(E1535,Zusammenführung!V$7:X$118,3,0)</f>
        <v>5</v>
      </c>
      <c r="I1535" s="162">
        <f ca="1">VLOOKUP(F1535,Zusammenführung!$Y$7:$AA$118,3,0)</f>
        <v>8</v>
      </c>
      <c r="J1535" s="286">
        <f ca="1">VLOOKUP(G1535,Zusammenführung!$AB$7:$AD$118,3,0)</f>
        <v>38</v>
      </c>
    </row>
    <row r="1536" spans="1:10" x14ac:dyDescent="0.25">
      <c r="A1536" s="6" t="s">
        <v>3654</v>
      </c>
      <c r="B1536" s="5" t="s">
        <v>783</v>
      </c>
      <c r="C1536" s="5" t="s">
        <v>831</v>
      </c>
      <c r="D1536" s="7">
        <v>600000</v>
      </c>
      <c r="E1536" s="122">
        <f>VLOOKUP($D1536,Zusammenführung!$S$7:$AD$118,4,0)</f>
        <v>500000</v>
      </c>
      <c r="F1536" s="123">
        <f>VLOOKUP($D1536,Zusammenführung!$S$7:$AD$118,7,0)</f>
        <v>600000</v>
      </c>
      <c r="G1536" s="123">
        <f>VLOOKUP($D1536,Zusammenführung!$S$7:$AD$118,10,0)</f>
        <v>604426.55935613695</v>
      </c>
      <c r="H1536" s="285">
        <f ca="1">VLOOKUP(E1536,Zusammenführung!V$7:X$118,3,0)</f>
        <v>5</v>
      </c>
      <c r="I1536" s="162">
        <f ca="1">VLOOKUP(F1536,Zusammenführung!$Y$7:$AA$118,3,0)</f>
        <v>8</v>
      </c>
      <c r="J1536" s="286">
        <f ca="1">VLOOKUP(G1536,Zusammenführung!$AB$7:$AD$118,3,0)</f>
        <v>38</v>
      </c>
    </row>
    <row r="1537" spans="1:10" x14ac:dyDescent="0.25">
      <c r="A1537" s="6" t="s">
        <v>3655</v>
      </c>
      <c r="B1537" s="5" t="s">
        <v>788</v>
      </c>
      <c r="C1537" s="5" t="s">
        <v>831</v>
      </c>
      <c r="D1537" s="7">
        <v>500000</v>
      </c>
      <c r="E1537" s="122">
        <f>VLOOKUP($D1537,Zusammenführung!$S$7:$AD$118,4,0)</f>
        <v>500000</v>
      </c>
      <c r="F1537" s="123">
        <f>VLOOKUP($D1537,Zusammenführung!$S$7:$AD$118,7,0)</f>
        <v>400000</v>
      </c>
      <c r="G1537" s="123">
        <f>VLOOKUP($D1537,Zusammenführung!$S$7:$AD$118,10,0)</f>
        <v>513883.29979879287</v>
      </c>
      <c r="H1537" s="285">
        <f ca="1">VLOOKUP(E1537,Zusammenführung!V$7:X$118,3,0)</f>
        <v>5</v>
      </c>
      <c r="I1537" s="162">
        <f ca="1">VLOOKUP(F1537,Zusammenführung!$Y$7:$AA$118,3,0)</f>
        <v>7</v>
      </c>
      <c r="J1537" s="286">
        <f ca="1">VLOOKUP(G1537,Zusammenführung!$AB$7:$AD$118,3,0)</f>
        <v>36</v>
      </c>
    </row>
    <row r="1538" spans="1:10" x14ac:dyDescent="0.25">
      <c r="A1538" s="6" t="s">
        <v>3656</v>
      </c>
      <c r="B1538" s="5" t="s">
        <v>793</v>
      </c>
      <c r="C1538" s="5" t="s">
        <v>831</v>
      </c>
      <c r="D1538" s="7">
        <v>500000</v>
      </c>
      <c r="E1538" s="122">
        <f>VLOOKUP($D1538,Zusammenführung!$S$7:$AD$118,4,0)</f>
        <v>500000</v>
      </c>
      <c r="F1538" s="123">
        <f>VLOOKUP($D1538,Zusammenführung!$S$7:$AD$118,7,0)</f>
        <v>400000</v>
      </c>
      <c r="G1538" s="123">
        <f>VLOOKUP($D1538,Zusammenführung!$S$7:$AD$118,10,0)</f>
        <v>513883.29979879287</v>
      </c>
      <c r="H1538" s="285">
        <f ca="1">VLOOKUP(E1538,Zusammenführung!V$7:X$118,3,0)</f>
        <v>5</v>
      </c>
      <c r="I1538" s="162">
        <f ca="1">VLOOKUP(F1538,Zusammenführung!$Y$7:$AA$118,3,0)</f>
        <v>7</v>
      </c>
      <c r="J1538" s="286">
        <f ca="1">VLOOKUP(G1538,Zusammenführung!$AB$7:$AD$118,3,0)</f>
        <v>36</v>
      </c>
    </row>
    <row r="1539" spans="1:10" x14ac:dyDescent="0.25">
      <c r="A1539" s="6" t="s">
        <v>3657</v>
      </c>
      <c r="B1539" s="5" t="s">
        <v>786</v>
      </c>
      <c r="C1539" s="5" t="s">
        <v>831</v>
      </c>
      <c r="D1539" s="7">
        <v>500000</v>
      </c>
      <c r="E1539" s="122">
        <f>VLOOKUP($D1539,Zusammenführung!$S$7:$AD$118,4,0)</f>
        <v>500000</v>
      </c>
      <c r="F1539" s="123">
        <f>VLOOKUP($D1539,Zusammenführung!$S$7:$AD$118,7,0)</f>
        <v>400000</v>
      </c>
      <c r="G1539" s="123">
        <f>VLOOKUP($D1539,Zusammenführung!$S$7:$AD$118,10,0)</f>
        <v>513883.29979879287</v>
      </c>
      <c r="H1539" s="285">
        <f ca="1">VLOOKUP(E1539,Zusammenführung!V$7:X$118,3,0)</f>
        <v>5</v>
      </c>
      <c r="I1539" s="162">
        <f ca="1">VLOOKUP(F1539,Zusammenführung!$Y$7:$AA$118,3,0)</f>
        <v>7</v>
      </c>
      <c r="J1539" s="286">
        <f ca="1">VLOOKUP(G1539,Zusammenführung!$AB$7:$AD$118,3,0)</f>
        <v>36</v>
      </c>
    </row>
    <row r="1540" spans="1:10" x14ac:dyDescent="0.25">
      <c r="A1540" s="6" t="s">
        <v>3658</v>
      </c>
      <c r="B1540" s="5" t="s">
        <v>785</v>
      </c>
      <c r="C1540" s="5" t="s">
        <v>831</v>
      </c>
      <c r="D1540" s="7">
        <v>500000</v>
      </c>
      <c r="E1540" s="122">
        <f>VLOOKUP($D1540,Zusammenführung!$S$7:$AD$118,4,0)</f>
        <v>500000</v>
      </c>
      <c r="F1540" s="123">
        <f>VLOOKUP($D1540,Zusammenführung!$S$7:$AD$118,7,0)</f>
        <v>400000</v>
      </c>
      <c r="G1540" s="123">
        <f>VLOOKUP($D1540,Zusammenführung!$S$7:$AD$118,10,0)</f>
        <v>513883.29979879287</v>
      </c>
      <c r="H1540" s="285">
        <f ca="1">VLOOKUP(E1540,Zusammenführung!V$7:X$118,3,0)</f>
        <v>5</v>
      </c>
      <c r="I1540" s="162">
        <f ca="1">VLOOKUP(F1540,Zusammenführung!$Y$7:$AA$118,3,0)</f>
        <v>7</v>
      </c>
      <c r="J1540" s="286">
        <f ca="1">VLOOKUP(G1540,Zusammenführung!$AB$7:$AD$118,3,0)</f>
        <v>36</v>
      </c>
    </row>
    <row r="1541" spans="1:10" x14ac:dyDescent="0.25">
      <c r="A1541" s="6" t="s">
        <v>3659</v>
      </c>
      <c r="B1541" s="5" t="s">
        <v>677</v>
      </c>
      <c r="C1541" s="5" t="s">
        <v>831</v>
      </c>
      <c r="D1541" s="7">
        <v>500000</v>
      </c>
      <c r="E1541" s="122">
        <f>VLOOKUP($D1541,Zusammenführung!$S$7:$AD$118,4,0)</f>
        <v>500000</v>
      </c>
      <c r="F1541" s="123">
        <f>VLOOKUP($D1541,Zusammenführung!$S$7:$AD$118,7,0)</f>
        <v>400000</v>
      </c>
      <c r="G1541" s="123">
        <f>VLOOKUP($D1541,Zusammenführung!$S$7:$AD$118,10,0)</f>
        <v>513883.29979879287</v>
      </c>
      <c r="H1541" s="285">
        <f ca="1">VLOOKUP(E1541,Zusammenführung!V$7:X$118,3,0)</f>
        <v>5</v>
      </c>
      <c r="I1541" s="162">
        <f ca="1">VLOOKUP(F1541,Zusammenführung!$Y$7:$AA$118,3,0)</f>
        <v>7</v>
      </c>
      <c r="J1541" s="286">
        <f ca="1">VLOOKUP(G1541,Zusammenführung!$AB$7:$AD$118,3,0)</f>
        <v>36</v>
      </c>
    </row>
    <row r="1542" spans="1:10" x14ac:dyDescent="0.25">
      <c r="A1542" s="6" t="s">
        <v>3660</v>
      </c>
      <c r="B1542" s="5" t="s">
        <v>789</v>
      </c>
      <c r="C1542" s="5" t="s">
        <v>831</v>
      </c>
      <c r="D1542" s="7">
        <v>500000</v>
      </c>
      <c r="E1542" s="122">
        <f>VLOOKUP($D1542,Zusammenführung!$S$7:$AD$118,4,0)</f>
        <v>500000</v>
      </c>
      <c r="F1542" s="123">
        <f>VLOOKUP($D1542,Zusammenführung!$S$7:$AD$118,7,0)</f>
        <v>400000</v>
      </c>
      <c r="G1542" s="123">
        <f>VLOOKUP($D1542,Zusammenführung!$S$7:$AD$118,10,0)</f>
        <v>513883.29979879287</v>
      </c>
      <c r="H1542" s="285">
        <f ca="1">VLOOKUP(E1542,Zusammenführung!V$7:X$118,3,0)</f>
        <v>5</v>
      </c>
      <c r="I1542" s="162">
        <f ca="1">VLOOKUP(F1542,Zusammenführung!$Y$7:$AA$118,3,0)</f>
        <v>7</v>
      </c>
      <c r="J1542" s="286">
        <f ca="1">VLOOKUP(G1542,Zusammenführung!$AB$7:$AD$118,3,0)</f>
        <v>36</v>
      </c>
    </row>
    <row r="1543" spans="1:10" x14ac:dyDescent="0.25">
      <c r="A1543" s="6" t="s">
        <v>3661</v>
      </c>
      <c r="B1543" s="5" t="s">
        <v>791</v>
      </c>
      <c r="C1543" s="5" t="s">
        <v>831</v>
      </c>
      <c r="D1543" s="7">
        <v>500000</v>
      </c>
      <c r="E1543" s="122">
        <f>VLOOKUP($D1543,Zusammenführung!$S$7:$AD$118,4,0)</f>
        <v>500000</v>
      </c>
      <c r="F1543" s="123">
        <f>VLOOKUP($D1543,Zusammenführung!$S$7:$AD$118,7,0)</f>
        <v>400000</v>
      </c>
      <c r="G1543" s="123">
        <f>VLOOKUP($D1543,Zusammenführung!$S$7:$AD$118,10,0)</f>
        <v>513883.29979879287</v>
      </c>
      <c r="H1543" s="285">
        <f ca="1">VLOOKUP(E1543,Zusammenführung!V$7:X$118,3,0)</f>
        <v>5</v>
      </c>
      <c r="I1543" s="162">
        <f ca="1">VLOOKUP(F1543,Zusammenführung!$Y$7:$AA$118,3,0)</f>
        <v>7</v>
      </c>
      <c r="J1543" s="286">
        <f ca="1">VLOOKUP(G1543,Zusammenführung!$AB$7:$AD$118,3,0)</f>
        <v>36</v>
      </c>
    </row>
    <row r="1544" spans="1:10" x14ac:dyDescent="0.25">
      <c r="A1544" s="6" t="s">
        <v>3662</v>
      </c>
      <c r="B1544" s="5" t="s">
        <v>787</v>
      </c>
      <c r="C1544" s="5" t="s">
        <v>831</v>
      </c>
      <c r="D1544" s="7">
        <v>500000</v>
      </c>
      <c r="E1544" s="122">
        <f>VLOOKUP($D1544,Zusammenführung!$S$7:$AD$118,4,0)</f>
        <v>500000</v>
      </c>
      <c r="F1544" s="123">
        <f>VLOOKUP($D1544,Zusammenführung!$S$7:$AD$118,7,0)</f>
        <v>400000</v>
      </c>
      <c r="G1544" s="123">
        <f>VLOOKUP($D1544,Zusammenführung!$S$7:$AD$118,10,0)</f>
        <v>513883.29979879287</v>
      </c>
      <c r="H1544" s="285">
        <f ca="1">VLOOKUP(E1544,Zusammenführung!V$7:X$118,3,0)</f>
        <v>5</v>
      </c>
      <c r="I1544" s="162">
        <f ca="1">VLOOKUP(F1544,Zusammenführung!$Y$7:$AA$118,3,0)</f>
        <v>7</v>
      </c>
      <c r="J1544" s="286">
        <f ca="1">VLOOKUP(G1544,Zusammenführung!$AB$7:$AD$118,3,0)</f>
        <v>36</v>
      </c>
    </row>
    <row r="1545" spans="1:10" x14ac:dyDescent="0.25">
      <c r="A1545" s="6" t="s">
        <v>3663</v>
      </c>
      <c r="B1545" s="5" t="s">
        <v>792</v>
      </c>
      <c r="C1545" s="5" t="s">
        <v>831</v>
      </c>
      <c r="D1545" s="7">
        <v>500000</v>
      </c>
      <c r="E1545" s="122">
        <f>VLOOKUP($D1545,Zusammenführung!$S$7:$AD$118,4,0)</f>
        <v>500000</v>
      </c>
      <c r="F1545" s="123">
        <f>VLOOKUP($D1545,Zusammenführung!$S$7:$AD$118,7,0)</f>
        <v>400000</v>
      </c>
      <c r="G1545" s="123">
        <f>VLOOKUP($D1545,Zusammenführung!$S$7:$AD$118,10,0)</f>
        <v>513883.29979879287</v>
      </c>
      <c r="H1545" s="285">
        <f ca="1">VLOOKUP(E1545,Zusammenführung!V$7:X$118,3,0)</f>
        <v>5</v>
      </c>
      <c r="I1545" s="162">
        <f ca="1">VLOOKUP(F1545,Zusammenführung!$Y$7:$AA$118,3,0)</f>
        <v>7</v>
      </c>
      <c r="J1545" s="286">
        <f ca="1">VLOOKUP(G1545,Zusammenführung!$AB$7:$AD$118,3,0)</f>
        <v>36</v>
      </c>
    </row>
    <row r="1546" spans="1:10" x14ac:dyDescent="0.25">
      <c r="A1546" s="6" t="s">
        <v>3664</v>
      </c>
      <c r="B1546" s="5" t="s">
        <v>794</v>
      </c>
      <c r="C1546" s="5" t="s">
        <v>831</v>
      </c>
      <c r="D1546" s="7">
        <v>500000</v>
      </c>
      <c r="E1546" s="122">
        <f>VLOOKUP($D1546,Zusammenführung!$S$7:$AD$118,4,0)</f>
        <v>500000</v>
      </c>
      <c r="F1546" s="123">
        <f>VLOOKUP($D1546,Zusammenführung!$S$7:$AD$118,7,0)</f>
        <v>400000</v>
      </c>
      <c r="G1546" s="123">
        <f>VLOOKUP($D1546,Zusammenführung!$S$7:$AD$118,10,0)</f>
        <v>513883.29979879287</v>
      </c>
      <c r="H1546" s="285">
        <f ca="1">VLOOKUP(E1546,Zusammenführung!V$7:X$118,3,0)</f>
        <v>5</v>
      </c>
      <c r="I1546" s="162">
        <f ca="1">VLOOKUP(F1546,Zusammenführung!$Y$7:$AA$118,3,0)</f>
        <v>7</v>
      </c>
      <c r="J1546" s="286">
        <f ca="1">VLOOKUP(G1546,Zusammenführung!$AB$7:$AD$118,3,0)</f>
        <v>36</v>
      </c>
    </row>
    <row r="1547" spans="1:10" x14ac:dyDescent="0.25">
      <c r="A1547" s="6" t="s">
        <v>3665</v>
      </c>
      <c r="B1547" s="5" t="s">
        <v>790</v>
      </c>
      <c r="C1547" s="5" t="s">
        <v>831</v>
      </c>
      <c r="D1547" s="7">
        <v>500000</v>
      </c>
      <c r="E1547" s="122">
        <f>VLOOKUP($D1547,Zusammenführung!$S$7:$AD$118,4,0)</f>
        <v>500000</v>
      </c>
      <c r="F1547" s="123">
        <f>VLOOKUP($D1547,Zusammenführung!$S$7:$AD$118,7,0)</f>
        <v>400000</v>
      </c>
      <c r="G1547" s="123">
        <f>VLOOKUP($D1547,Zusammenführung!$S$7:$AD$118,10,0)</f>
        <v>513883.29979879287</v>
      </c>
      <c r="H1547" s="285">
        <f ca="1">VLOOKUP(E1547,Zusammenführung!V$7:X$118,3,0)</f>
        <v>5</v>
      </c>
      <c r="I1547" s="162">
        <f ca="1">VLOOKUP(F1547,Zusammenführung!$Y$7:$AA$118,3,0)</f>
        <v>7</v>
      </c>
      <c r="J1547" s="286">
        <f ca="1">VLOOKUP(G1547,Zusammenführung!$AB$7:$AD$118,3,0)</f>
        <v>36</v>
      </c>
    </row>
    <row r="1548" spans="1:10" x14ac:dyDescent="0.25">
      <c r="A1548" s="6" t="s">
        <v>3666</v>
      </c>
      <c r="B1548" s="5" t="s">
        <v>806</v>
      </c>
      <c r="C1548" s="5" t="s">
        <v>831</v>
      </c>
      <c r="D1548" s="7">
        <v>400000</v>
      </c>
      <c r="E1548" s="122">
        <f>VLOOKUP($D1548,Zusammenführung!$S$7:$AD$118,4,0)</f>
        <v>500000</v>
      </c>
      <c r="F1548" s="123">
        <f>VLOOKUP($D1548,Zusammenführung!$S$7:$AD$118,7,0)</f>
        <v>400000</v>
      </c>
      <c r="G1548" s="123">
        <f>VLOOKUP($D1548,Zusammenführung!$S$7:$AD$118,10,0)</f>
        <v>387122.73641851114</v>
      </c>
      <c r="H1548" s="285">
        <f ca="1">VLOOKUP(E1548,Zusammenführung!V$7:X$118,3,0)</f>
        <v>5</v>
      </c>
      <c r="I1548" s="162">
        <f ca="1">VLOOKUP(F1548,Zusammenführung!$Y$7:$AA$118,3,0)</f>
        <v>7</v>
      </c>
      <c r="J1548" s="286">
        <f ca="1">VLOOKUP(G1548,Zusammenführung!$AB$7:$AD$118,3,0)</f>
        <v>33</v>
      </c>
    </row>
    <row r="1549" spans="1:10" x14ac:dyDescent="0.25">
      <c r="A1549" s="6" t="s">
        <v>3667</v>
      </c>
      <c r="B1549" s="5" t="s">
        <v>802</v>
      </c>
      <c r="C1549" s="5" t="s">
        <v>831</v>
      </c>
      <c r="D1549" s="7">
        <v>400000</v>
      </c>
      <c r="E1549" s="122">
        <f>VLOOKUP($D1549,Zusammenführung!$S$7:$AD$118,4,0)</f>
        <v>500000</v>
      </c>
      <c r="F1549" s="123">
        <f>VLOOKUP($D1549,Zusammenführung!$S$7:$AD$118,7,0)</f>
        <v>400000</v>
      </c>
      <c r="G1549" s="123">
        <f>VLOOKUP($D1549,Zusammenführung!$S$7:$AD$118,10,0)</f>
        <v>387122.73641851114</v>
      </c>
      <c r="H1549" s="285">
        <f ca="1">VLOOKUP(E1549,Zusammenführung!V$7:X$118,3,0)</f>
        <v>5</v>
      </c>
      <c r="I1549" s="162">
        <f ca="1">VLOOKUP(F1549,Zusammenführung!$Y$7:$AA$118,3,0)</f>
        <v>7</v>
      </c>
      <c r="J1549" s="286">
        <f ca="1">VLOOKUP(G1549,Zusammenführung!$AB$7:$AD$118,3,0)</f>
        <v>33</v>
      </c>
    </row>
    <row r="1550" spans="1:10" x14ac:dyDescent="0.25">
      <c r="A1550" s="6" t="s">
        <v>3668</v>
      </c>
      <c r="B1550" s="5" t="s">
        <v>810</v>
      </c>
      <c r="C1550" s="5" t="s">
        <v>831</v>
      </c>
      <c r="D1550" s="7">
        <v>400000</v>
      </c>
      <c r="E1550" s="122">
        <f>VLOOKUP($D1550,Zusammenführung!$S$7:$AD$118,4,0)</f>
        <v>500000</v>
      </c>
      <c r="F1550" s="123">
        <f>VLOOKUP($D1550,Zusammenführung!$S$7:$AD$118,7,0)</f>
        <v>400000</v>
      </c>
      <c r="G1550" s="123">
        <f>VLOOKUP($D1550,Zusammenführung!$S$7:$AD$118,10,0)</f>
        <v>387122.73641851114</v>
      </c>
      <c r="H1550" s="285">
        <f ca="1">VLOOKUP(E1550,Zusammenführung!V$7:X$118,3,0)</f>
        <v>5</v>
      </c>
      <c r="I1550" s="162">
        <f ca="1">VLOOKUP(F1550,Zusammenführung!$Y$7:$AA$118,3,0)</f>
        <v>7</v>
      </c>
      <c r="J1550" s="286">
        <f ca="1">VLOOKUP(G1550,Zusammenführung!$AB$7:$AD$118,3,0)</f>
        <v>33</v>
      </c>
    </row>
    <row r="1551" spans="1:10" x14ac:dyDescent="0.25">
      <c r="A1551" s="6" t="s">
        <v>3669</v>
      </c>
      <c r="B1551" s="5" t="s">
        <v>800</v>
      </c>
      <c r="C1551" s="5" t="s">
        <v>831</v>
      </c>
      <c r="D1551" s="7">
        <v>400000</v>
      </c>
      <c r="E1551" s="122">
        <f>VLOOKUP($D1551,Zusammenführung!$S$7:$AD$118,4,0)</f>
        <v>500000</v>
      </c>
      <c r="F1551" s="123">
        <f>VLOOKUP($D1551,Zusammenführung!$S$7:$AD$118,7,0)</f>
        <v>400000</v>
      </c>
      <c r="G1551" s="123">
        <f>VLOOKUP($D1551,Zusammenführung!$S$7:$AD$118,10,0)</f>
        <v>387122.73641851114</v>
      </c>
      <c r="H1551" s="285">
        <f ca="1">VLOOKUP(E1551,Zusammenführung!V$7:X$118,3,0)</f>
        <v>5</v>
      </c>
      <c r="I1551" s="162">
        <f ca="1">VLOOKUP(F1551,Zusammenführung!$Y$7:$AA$118,3,0)</f>
        <v>7</v>
      </c>
      <c r="J1551" s="286">
        <f ca="1">VLOOKUP(G1551,Zusammenführung!$AB$7:$AD$118,3,0)</f>
        <v>33</v>
      </c>
    </row>
    <row r="1552" spans="1:10" x14ac:dyDescent="0.25">
      <c r="A1552" s="6" t="s">
        <v>3670</v>
      </c>
      <c r="B1552" s="5" t="s">
        <v>805</v>
      </c>
      <c r="C1552" s="5" t="s">
        <v>831</v>
      </c>
      <c r="D1552" s="7">
        <v>400000</v>
      </c>
      <c r="E1552" s="122">
        <f>VLOOKUP($D1552,Zusammenführung!$S$7:$AD$118,4,0)</f>
        <v>500000</v>
      </c>
      <c r="F1552" s="123">
        <f>VLOOKUP($D1552,Zusammenführung!$S$7:$AD$118,7,0)</f>
        <v>400000</v>
      </c>
      <c r="G1552" s="123">
        <f>VLOOKUP($D1552,Zusammenführung!$S$7:$AD$118,10,0)</f>
        <v>387122.73641851114</v>
      </c>
      <c r="H1552" s="285">
        <f ca="1">VLOOKUP(E1552,Zusammenführung!V$7:X$118,3,0)</f>
        <v>5</v>
      </c>
      <c r="I1552" s="162">
        <f ca="1">VLOOKUP(F1552,Zusammenführung!$Y$7:$AA$118,3,0)</f>
        <v>7</v>
      </c>
      <c r="J1552" s="286">
        <f ca="1">VLOOKUP(G1552,Zusammenführung!$AB$7:$AD$118,3,0)</f>
        <v>33</v>
      </c>
    </row>
    <row r="1553" spans="1:10" x14ac:dyDescent="0.25">
      <c r="A1553" s="6" t="s">
        <v>3671</v>
      </c>
      <c r="B1553" s="5" t="s">
        <v>807</v>
      </c>
      <c r="C1553" s="5" t="s">
        <v>831</v>
      </c>
      <c r="D1553" s="7">
        <v>400000</v>
      </c>
      <c r="E1553" s="122">
        <f>VLOOKUP($D1553,Zusammenführung!$S$7:$AD$118,4,0)</f>
        <v>500000</v>
      </c>
      <c r="F1553" s="123">
        <f>VLOOKUP($D1553,Zusammenführung!$S$7:$AD$118,7,0)</f>
        <v>400000</v>
      </c>
      <c r="G1553" s="123">
        <f>VLOOKUP($D1553,Zusammenführung!$S$7:$AD$118,10,0)</f>
        <v>387122.73641851114</v>
      </c>
      <c r="H1553" s="285">
        <f ca="1">VLOOKUP(E1553,Zusammenführung!V$7:X$118,3,0)</f>
        <v>5</v>
      </c>
      <c r="I1553" s="162">
        <f ca="1">VLOOKUP(F1553,Zusammenführung!$Y$7:$AA$118,3,0)</f>
        <v>7</v>
      </c>
      <c r="J1553" s="286">
        <f ca="1">VLOOKUP(G1553,Zusammenführung!$AB$7:$AD$118,3,0)</f>
        <v>33</v>
      </c>
    </row>
    <row r="1554" spans="1:10" x14ac:dyDescent="0.25">
      <c r="A1554" s="6" t="s">
        <v>3672</v>
      </c>
      <c r="B1554" s="5" t="s">
        <v>804</v>
      </c>
      <c r="C1554" s="5" t="s">
        <v>831</v>
      </c>
      <c r="D1554" s="7">
        <v>400000</v>
      </c>
      <c r="E1554" s="122">
        <f>VLOOKUP($D1554,Zusammenführung!$S$7:$AD$118,4,0)</f>
        <v>500000</v>
      </c>
      <c r="F1554" s="123">
        <f>VLOOKUP($D1554,Zusammenführung!$S$7:$AD$118,7,0)</f>
        <v>400000</v>
      </c>
      <c r="G1554" s="123">
        <f>VLOOKUP($D1554,Zusammenführung!$S$7:$AD$118,10,0)</f>
        <v>387122.73641851114</v>
      </c>
      <c r="H1554" s="285">
        <f ca="1">VLOOKUP(E1554,Zusammenführung!V$7:X$118,3,0)</f>
        <v>5</v>
      </c>
      <c r="I1554" s="162">
        <f ca="1">VLOOKUP(F1554,Zusammenführung!$Y$7:$AA$118,3,0)</f>
        <v>7</v>
      </c>
      <c r="J1554" s="286">
        <f ca="1">VLOOKUP(G1554,Zusammenführung!$AB$7:$AD$118,3,0)</f>
        <v>33</v>
      </c>
    </row>
    <row r="1555" spans="1:10" x14ac:dyDescent="0.25">
      <c r="A1555" s="6" t="s">
        <v>3673</v>
      </c>
      <c r="B1555" s="5" t="s">
        <v>808</v>
      </c>
      <c r="C1555" s="5" t="s">
        <v>831</v>
      </c>
      <c r="D1555" s="7">
        <v>400000</v>
      </c>
      <c r="E1555" s="122">
        <f>VLOOKUP($D1555,Zusammenführung!$S$7:$AD$118,4,0)</f>
        <v>500000</v>
      </c>
      <c r="F1555" s="123">
        <f>VLOOKUP($D1555,Zusammenführung!$S$7:$AD$118,7,0)</f>
        <v>400000</v>
      </c>
      <c r="G1555" s="123">
        <f>VLOOKUP($D1555,Zusammenführung!$S$7:$AD$118,10,0)</f>
        <v>387122.73641851114</v>
      </c>
      <c r="H1555" s="285">
        <f ca="1">VLOOKUP(E1555,Zusammenführung!V$7:X$118,3,0)</f>
        <v>5</v>
      </c>
      <c r="I1555" s="162">
        <f ca="1">VLOOKUP(F1555,Zusammenführung!$Y$7:$AA$118,3,0)</f>
        <v>7</v>
      </c>
      <c r="J1555" s="286">
        <f ca="1">VLOOKUP(G1555,Zusammenführung!$AB$7:$AD$118,3,0)</f>
        <v>33</v>
      </c>
    </row>
    <row r="1556" spans="1:10" x14ac:dyDescent="0.25">
      <c r="A1556" s="6" t="s">
        <v>3674</v>
      </c>
      <c r="B1556" s="5" t="s">
        <v>803</v>
      </c>
      <c r="C1556" s="5" t="s">
        <v>831</v>
      </c>
      <c r="D1556" s="7">
        <v>400000</v>
      </c>
      <c r="E1556" s="122">
        <f>VLOOKUP($D1556,Zusammenführung!$S$7:$AD$118,4,0)</f>
        <v>500000</v>
      </c>
      <c r="F1556" s="123">
        <f>VLOOKUP($D1556,Zusammenführung!$S$7:$AD$118,7,0)</f>
        <v>400000</v>
      </c>
      <c r="G1556" s="123">
        <f>VLOOKUP($D1556,Zusammenführung!$S$7:$AD$118,10,0)</f>
        <v>387122.73641851114</v>
      </c>
      <c r="H1556" s="285">
        <f ca="1">VLOOKUP(E1556,Zusammenführung!V$7:X$118,3,0)</f>
        <v>5</v>
      </c>
      <c r="I1556" s="162">
        <f ca="1">VLOOKUP(F1556,Zusammenführung!$Y$7:$AA$118,3,0)</f>
        <v>7</v>
      </c>
      <c r="J1556" s="286">
        <f ca="1">VLOOKUP(G1556,Zusammenführung!$AB$7:$AD$118,3,0)</f>
        <v>33</v>
      </c>
    </row>
    <row r="1557" spans="1:10" x14ac:dyDescent="0.25">
      <c r="A1557" s="6" t="s">
        <v>3675</v>
      </c>
      <c r="B1557" s="5" t="s">
        <v>799</v>
      </c>
      <c r="C1557" s="5" t="s">
        <v>831</v>
      </c>
      <c r="D1557" s="7">
        <v>400000</v>
      </c>
      <c r="E1557" s="122">
        <f>VLOOKUP($D1557,Zusammenführung!$S$7:$AD$118,4,0)</f>
        <v>500000</v>
      </c>
      <c r="F1557" s="123">
        <f>VLOOKUP($D1557,Zusammenführung!$S$7:$AD$118,7,0)</f>
        <v>400000</v>
      </c>
      <c r="G1557" s="123">
        <f>VLOOKUP($D1557,Zusammenführung!$S$7:$AD$118,10,0)</f>
        <v>387122.73641851114</v>
      </c>
      <c r="H1557" s="285">
        <f ca="1">VLOOKUP(E1557,Zusammenführung!V$7:X$118,3,0)</f>
        <v>5</v>
      </c>
      <c r="I1557" s="162">
        <f ca="1">VLOOKUP(F1557,Zusammenführung!$Y$7:$AA$118,3,0)</f>
        <v>7</v>
      </c>
      <c r="J1557" s="286">
        <f ca="1">VLOOKUP(G1557,Zusammenführung!$AB$7:$AD$118,3,0)</f>
        <v>33</v>
      </c>
    </row>
    <row r="1558" spans="1:10" x14ac:dyDescent="0.25">
      <c r="A1558" s="6" t="s">
        <v>3676</v>
      </c>
      <c r="B1558" s="5" t="s">
        <v>798</v>
      </c>
      <c r="C1558" s="5" t="s">
        <v>831</v>
      </c>
      <c r="D1558" s="7">
        <v>400000</v>
      </c>
      <c r="E1558" s="122">
        <f>VLOOKUP($D1558,Zusammenführung!$S$7:$AD$118,4,0)</f>
        <v>500000</v>
      </c>
      <c r="F1558" s="123">
        <f>VLOOKUP($D1558,Zusammenführung!$S$7:$AD$118,7,0)</f>
        <v>400000</v>
      </c>
      <c r="G1558" s="123">
        <f>VLOOKUP($D1558,Zusammenführung!$S$7:$AD$118,10,0)</f>
        <v>387122.73641851114</v>
      </c>
      <c r="H1558" s="285">
        <f ca="1">VLOOKUP(E1558,Zusammenführung!V$7:X$118,3,0)</f>
        <v>5</v>
      </c>
      <c r="I1558" s="162">
        <f ca="1">VLOOKUP(F1558,Zusammenführung!$Y$7:$AA$118,3,0)</f>
        <v>7</v>
      </c>
      <c r="J1558" s="286">
        <f ca="1">VLOOKUP(G1558,Zusammenführung!$AB$7:$AD$118,3,0)</f>
        <v>33</v>
      </c>
    </row>
    <row r="1559" spans="1:10" x14ac:dyDescent="0.25">
      <c r="A1559" s="6" t="s">
        <v>3677</v>
      </c>
      <c r="B1559" s="5" t="s">
        <v>795</v>
      </c>
      <c r="C1559" s="5" t="s">
        <v>831</v>
      </c>
      <c r="D1559" s="7">
        <v>400000</v>
      </c>
      <c r="E1559" s="122">
        <f>VLOOKUP($D1559,Zusammenführung!$S$7:$AD$118,4,0)</f>
        <v>500000</v>
      </c>
      <c r="F1559" s="123">
        <f>VLOOKUP($D1559,Zusammenführung!$S$7:$AD$118,7,0)</f>
        <v>400000</v>
      </c>
      <c r="G1559" s="123">
        <f>VLOOKUP($D1559,Zusammenführung!$S$7:$AD$118,10,0)</f>
        <v>387122.73641851114</v>
      </c>
      <c r="H1559" s="285">
        <f ca="1">VLOOKUP(E1559,Zusammenführung!V$7:X$118,3,0)</f>
        <v>5</v>
      </c>
      <c r="I1559" s="162">
        <f ca="1">VLOOKUP(F1559,Zusammenführung!$Y$7:$AA$118,3,0)</f>
        <v>7</v>
      </c>
      <c r="J1559" s="286">
        <f ca="1">VLOOKUP(G1559,Zusammenführung!$AB$7:$AD$118,3,0)</f>
        <v>33</v>
      </c>
    </row>
    <row r="1560" spans="1:10" x14ac:dyDescent="0.25">
      <c r="A1560" s="6" t="s">
        <v>3678</v>
      </c>
      <c r="B1560" s="5" t="s">
        <v>809</v>
      </c>
      <c r="C1560" s="5" t="s">
        <v>831</v>
      </c>
      <c r="D1560" s="7">
        <v>400000</v>
      </c>
      <c r="E1560" s="122">
        <f>VLOOKUP($D1560,Zusammenführung!$S$7:$AD$118,4,0)</f>
        <v>500000</v>
      </c>
      <c r="F1560" s="123">
        <f>VLOOKUP($D1560,Zusammenführung!$S$7:$AD$118,7,0)</f>
        <v>400000</v>
      </c>
      <c r="G1560" s="123">
        <f>VLOOKUP($D1560,Zusammenführung!$S$7:$AD$118,10,0)</f>
        <v>387122.73641851114</v>
      </c>
      <c r="H1560" s="285">
        <f ca="1">VLOOKUP(E1560,Zusammenführung!V$7:X$118,3,0)</f>
        <v>5</v>
      </c>
      <c r="I1560" s="162">
        <f ca="1">VLOOKUP(F1560,Zusammenführung!$Y$7:$AA$118,3,0)</f>
        <v>7</v>
      </c>
      <c r="J1560" s="286">
        <f ca="1">VLOOKUP(G1560,Zusammenführung!$AB$7:$AD$118,3,0)</f>
        <v>33</v>
      </c>
    </row>
    <row r="1561" spans="1:10" x14ac:dyDescent="0.25">
      <c r="A1561" s="6" t="s">
        <v>3679</v>
      </c>
      <c r="B1561" s="5" t="s">
        <v>801</v>
      </c>
      <c r="C1561" s="5" t="s">
        <v>831</v>
      </c>
      <c r="D1561" s="7">
        <v>400000</v>
      </c>
      <c r="E1561" s="122">
        <f>VLOOKUP($D1561,Zusammenführung!$S$7:$AD$118,4,0)</f>
        <v>500000</v>
      </c>
      <c r="F1561" s="123">
        <f>VLOOKUP($D1561,Zusammenführung!$S$7:$AD$118,7,0)</f>
        <v>400000</v>
      </c>
      <c r="G1561" s="123">
        <f>VLOOKUP($D1561,Zusammenführung!$S$7:$AD$118,10,0)</f>
        <v>387122.73641851114</v>
      </c>
      <c r="H1561" s="285">
        <f ca="1">VLOOKUP(E1561,Zusammenführung!V$7:X$118,3,0)</f>
        <v>5</v>
      </c>
      <c r="I1561" s="162">
        <f ca="1">VLOOKUP(F1561,Zusammenführung!$Y$7:$AA$118,3,0)</f>
        <v>7</v>
      </c>
      <c r="J1561" s="286">
        <f ca="1">VLOOKUP(G1561,Zusammenführung!$AB$7:$AD$118,3,0)</f>
        <v>33</v>
      </c>
    </row>
    <row r="1562" spans="1:10" x14ac:dyDescent="0.25">
      <c r="A1562" s="6" t="s">
        <v>3680</v>
      </c>
      <c r="B1562" s="5" t="s">
        <v>811</v>
      </c>
      <c r="C1562" s="5" t="s">
        <v>831</v>
      </c>
      <c r="D1562" s="7">
        <v>400000</v>
      </c>
      <c r="E1562" s="122">
        <f>VLOOKUP($D1562,Zusammenführung!$S$7:$AD$118,4,0)</f>
        <v>500000</v>
      </c>
      <c r="F1562" s="123">
        <f>VLOOKUP($D1562,Zusammenführung!$S$7:$AD$118,7,0)</f>
        <v>400000</v>
      </c>
      <c r="G1562" s="123">
        <f>VLOOKUP($D1562,Zusammenführung!$S$7:$AD$118,10,0)</f>
        <v>387122.73641851114</v>
      </c>
      <c r="H1562" s="285">
        <f ca="1">VLOOKUP(E1562,Zusammenführung!V$7:X$118,3,0)</f>
        <v>5</v>
      </c>
      <c r="I1562" s="162">
        <f ca="1">VLOOKUP(F1562,Zusammenführung!$Y$7:$AA$118,3,0)</f>
        <v>7</v>
      </c>
      <c r="J1562" s="286">
        <f ca="1">VLOOKUP(G1562,Zusammenführung!$AB$7:$AD$118,3,0)</f>
        <v>33</v>
      </c>
    </row>
    <row r="1563" spans="1:10" x14ac:dyDescent="0.25">
      <c r="A1563" s="6" t="s">
        <v>3681</v>
      </c>
      <c r="B1563" s="5" t="s">
        <v>797</v>
      </c>
      <c r="C1563" s="5" t="s">
        <v>831</v>
      </c>
      <c r="D1563" s="7">
        <v>400000</v>
      </c>
      <c r="E1563" s="122">
        <f>VLOOKUP($D1563,Zusammenführung!$S$7:$AD$118,4,0)</f>
        <v>500000</v>
      </c>
      <c r="F1563" s="123">
        <f>VLOOKUP($D1563,Zusammenführung!$S$7:$AD$118,7,0)</f>
        <v>400000</v>
      </c>
      <c r="G1563" s="123">
        <f>VLOOKUP($D1563,Zusammenführung!$S$7:$AD$118,10,0)</f>
        <v>387122.73641851114</v>
      </c>
      <c r="H1563" s="285">
        <f ca="1">VLOOKUP(E1563,Zusammenführung!V$7:X$118,3,0)</f>
        <v>5</v>
      </c>
      <c r="I1563" s="162">
        <f ca="1">VLOOKUP(F1563,Zusammenführung!$Y$7:$AA$118,3,0)</f>
        <v>7</v>
      </c>
      <c r="J1563" s="286">
        <f ca="1">VLOOKUP(G1563,Zusammenführung!$AB$7:$AD$118,3,0)</f>
        <v>33</v>
      </c>
    </row>
    <row r="1564" spans="1:10" x14ac:dyDescent="0.25">
      <c r="A1564" s="6" t="s">
        <v>3682</v>
      </c>
      <c r="B1564" s="5" t="s">
        <v>796</v>
      </c>
      <c r="C1564" s="5" t="s">
        <v>831</v>
      </c>
      <c r="D1564" s="7">
        <v>400000</v>
      </c>
      <c r="E1564" s="122">
        <f>VLOOKUP($D1564,Zusammenführung!$S$7:$AD$118,4,0)</f>
        <v>500000</v>
      </c>
      <c r="F1564" s="123">
        <f>VLOOKUP($D1564,Zusammenführung!$S$7:$AD$118,7,0)</f>
        <v>400000</v>
      </c>
      <c r="G1564" s="123">
        <f>VLOOKUP($D1564,Zusammenführung!$S$7:$AD$118,10,0)</f>
        <v>387122.73641851114</v>
      </c>
      <c r="H1564" s="285">
        <f ca="1">VLOOKUP(E1564,Zusammenführung!V$7:X$118,3,0)</f>
        <v>5</v>
      </c>
      <c r="I1564" s="162">
        <f ca="1">VLOOKUP(F1564,Zusammenführung!$Y$7:$AA$118,3,0)</f>
        <v>7</v>
      </c>
      <c r="J1564" s="286">
        <f ca="1">VLOOKUP(G1564,Zusammenführung!$AB$7:$AD$118,3,0)</f>
        <v>33</v>
      </c>
    </row>
    <row r="1565" spans="1:10" x14ac:dyDescent="0.25">
      <c r="A1565" s="6" t="s">
        <v>3683</v>
      </c>
      <c r="B1565" s="5" t="s">
        <v>814</v>
      </c>
      <c r="C1565" s="5" t="s">
        <v>831</v>
      </c>
      <c r="D1565" s="7">
        <v>300000</v>
      </c>
      <c r="E1565" s="122">
        <f>VLOOKUP($D1565,Zusammenführung!$S$7:$AD$118,4,0)</f>
        <v>200000</v>
      </c>
      <c r="F1565" s="123">
        <f>VLOOKUP($D1565,Zusammenführung!$S$7:$AD$118,7,0)</f>
        <v>300000</v>
      </c>
      <c r="G1565" s="123">
        <f>VLOOKUP($D1565,Zusammenführung!$S$7:$AD$118,10,0)</f>
        <v>308651.9114688129</v>
      </c>
      <c r="H1565" s="285">
        <f ca="1">VLOOKUP(E1565,Zusammenführung!V$7:X$118,3,0)</f>
        <v>4</v>
      </c>
      <c r="I1565" s="162">
        <f ca="1">VLOOKUP(F1565,Zusammenführung!$Y$7:$AA$118,3,0)</f>
        <v>6</v>
      </c>
      <c r="J1565" s="286">
        <f ca="1">VLOOKUP(G1565,Zusammenführung!$AB$7:$AD$118,3,0)</f>
        <v>31</v>
      </c>
    </row>
    <row r="1566" spans="1:10" x14ac:dyDescent="0.25">
      <c r="A1566" s="6" t="s">
        <v>3684</v>
      </c>
      <c r="B1566" s="5" t="s">
        <v>813</v>
      </c>
      <c r="C1566" s="5" t="s">
        <v>831</v>
      </c>
      <c r="D1566" s="7">
        <v>300000</v>
      </c>
      <c r="E1566" s="122">
        <f>VLOOKUP($D1566,Zusammenführung!$S$7:$AD$118,4,0)</f>
        <v>200000</v>
      </c>
      <c r="F1566" s="123">
        <f>VLOOKUP($D1566,Zusammenführung!$S$7:$AD$118,7,0)</f>
        <v>300000</v>
      </c>
      <c r="G1566" s="123">
        <f>VLOOKUP($D1566,Zusammenführung!$S$7:$AD$118,10,0)</f>
        <v>308651.9114688129</v>
      </c>
      <c r="H1566" s="285">
        <f ca="1">VLOOKUP(E1566,Zusammenführung!V$7:X$118,3,0)</f>
        <v>4</v>
      </c>
      <c r="I1566" s="162">
        <f ca="1">VLOOKUP(F1566,Zusammenführung!$Y$7:$AA$118,3,0)</f>
        <v>6</v>
      </c>
      <c r="J1566" s="286">
        <f ca="1">VLOOKUP(G1566,Zusammenführung!$AB$7:$AD$118,3,0)</f>
        <v>31</v>
      </c>
    </row>
    <row r="1567" spans="1:10" x14ac:dyDescent="0.25">
      <c r="A1567" s="6" t="s">
        <v>3685</v>
      </c>
      <c r="B1567" s="5" t="s">
        <v>823</v>
      </c>
      <c r="C1567" s="5" t="s">
        <v>831</v>
      </c>
      <c r="D1567" s="7">
        <v>300000</v>
      </c>
      <c r="E1567" s="122">
        <f>VLOOKUP($D1567,Zusammenführung!$S$7:$AD$118,4,0)</f>
        <v>200000</v>
      </c>
      <c r="F1567" s="123">
        <f>VLOOKUP($D1567,Zusammenführung!$S$7:$AD$118,7,0)</f>
        <v>300000</v>
      </c>
      <c r="G1567" s="123">
        <f>VLOOKUP($D1567,Zusammenführung!$S$7:$AD$118,10,0)</f>
        <v>308651.9114688129</v>
      </c>
      <c r="H1567" s="285">
        <f ca="1">VLOOKUP(E1567,Zusammenführung!V$7:X$118,3,0)</f>
        <v>4</v>
      </c>
      <c r="I1567" s="162">
        <f ca="1">VLOOKUP(F1567,Zusammenführung!$Y$7:$AA$118,3,0)</f>
        <v>6</v>
      </c>
      <c r="J1567" s="286">
        <f ca="1">VLOOKUP(G1567,Zusammenführung!$AB$7:$AD$118,3,0)</f>
        <v>31</v>
      </c>
    </row>
    <row r="1568" spans="1:10" x14ac:dyDescent="0.25">
      <c r="A1568" s="6" t="s">
        <v>3686</v>
      </c>
      <c r="B1568" s="5" t="s">
        <v>827</v>
      </c>
      <c r="C1568" s="5" t="s">
        <v>831</v>
      </c>
      <c r="D1568" s="7">
        <v>300000</v>
      </c>
      <c r="E1568" s="122">
        <f>VLOOKUP($D1568,Zusammenführung!$S$7:$AD$118,4,0)</f>
        <v>200000</v>
      </c>
      <c r="F1568" s="123">
        <f>VLOOKUP($D1568,Zusammenführung!$S$7:$AD$118,7,0)</f>
        <v>300000</v>
      </c>
      <c r="G1568" s="123">
        <f>VLOOKUP($D1568,Zusammenführung!$S$7:$AD$118,10,0)</f>
        <v>308651.9114688129</v>
      </c>
      <c r="H1568" s="285">
        <f ca="1">VLOOKUP(E1568,Zusammenführung!V$7:X$118,3,0)</f>
        <v>4</v>
      </c>
      <c r="I1568" s="162">
        <f ca="1">VLOOKUP(F1568,Zusammenführung!$Y$7:$AA$118,3,0)</f>
        <v>6</v>
      </c>
      <c r="J1568" s="286">
        <f ca="1">VLOOKUP(G1568,Zusammenführung!$AB$7:$AD$118,3,0)</f>
        <v>31</v>
      </c>
    </row>
    <row r="1569" spans="1:10" x14ac:dyDescent="0.25">
      <c r="A1569" s="6" t="s">
        <v>3687</v>
      </c>
      <c r="B1569" s="5" t="s">
        <v>819</v>
      </c>
      <c r="C1569" s="5" t="s">
        <v>831</v>
      </c>
      <c r="D1569" s="7">
        <v>300000</v>
      </c>
      <c r="E1569" s="122">
        <f>VLOOKUP($D1569,Zusammenführung!$S$7:$AD$118,4,0)</f>
        <v>200000</v>
      </c>
      <c r="F1569" s="123">
        <f>VLOOKUP($D1569,Zusammenführung!$S$7:$AD$118,7,0)</f>
        <v>300000</v>
      </c>
      <c r="G1569" s="123">
        <f>VLOOKUP($D1569,Zusammenführung!$S$7:$AD$118,10,0)</f>
        <v>308651.9114688129</v>
      </c>
      <c r="H1569" s="285">
        <f ca="1">VLOOKUP(E1569,Zusammenführung!V$7:X$118,3,0)</f>
        <v>4</v>
      </c>
      <c r="I1569" s="162">
        <f ca="1">VLOOKUP(F1569,Zusammenführung!$Y$7:$AA$118,3,0)</f>
        <v>6</v>
      </c>
      <c r="J1569" s="286">
        <f ca="1">VLOOKUP(G1569,Zusammenführung!$AB$7:$AD$118,3,0)</f>
        <v>31</v>
      </c>
    </row>
    <row r="1570" spans="1:10" x14ac:dyDescent="0.25">
      <c r="A1570" s="6" t="s">
        <v>3688</v>
      </c>
      <c r="B1570" s="5" t="s">
        <v>821</v>
      </c>
      <c r="C1570" s="5" t="s">
        <v>831</v>
      </c>
      <c r="D1570" s="7">
        <v>300000</v>
      </c>
      <c r="E1570" s="122">
        <f>VLOOKUP($D1570,Zusammenführung!$S$7:$AD$118,4,0)</f>
        <v>200000</v>
      </c>
      <c r="F1570" s="123">
        <f>VLOOKUP($D1570,Zusammenführung!$S$7:$AD$118,7,0)</f>
        <v>300000</v>
      </c>
      <c r="G1570" s="123">
        <f>VLOOKUP($D1570,Zusammenführung!$S$7:$AD$118,10,0)</f>
        <v>308651.9114688129</v>
      </c>
      <c r="H1570" s="285">
        <f ca="1">VLOOKUP(E1570,Zusammenführung!V$7:X$118,3,0)</f>
        <v>4</v>
      </c>
      <c r="I1570" s="162">
        <f ca="1">VLOOKUP(F1570,Zusammenführung!$Y$7:$AA$118,3,0)</f>
        <v>6</v>
      </c>
      <c r="J1570" s="286">
        <f ca="1">VLOOKUP(G1570,Zusammenführung!$AB$7:$AD$118,3,0)</f>
        <v>31</v>
      </c>
    </row>
    <row r="1571" spans="1:10" x14ac:dyDescent="0.25">
      <c r="A1571" s="6" t="s">
        <v>3689</v>
      </c>
      <c r="B1571" s="5" t="s">
        <v>817</v>
      </c>
      <c r="C1571" s="5" t="s">
        <v>831</v>
      </c>
      <c r="D1571" s="7">
        <v>300000</v>
      </c>
      <c r="E1571" s="122">
        <f>VLOOKUP($D1571,Zusammenführung!$S$7:$AD$118,4,0)</f>
        <v>200000</v>
      </c>
      <c r="F1571" s="123">
        <f>VLOOKUP($D1571,Zusammenführung!$S$7:$AD$118,7,0)</f>
        <v>300000</v>
      </c>
      <c r="G1571" s="123">
        <f>VLOOKUP($D1571,Zusammenführung!$S$7:$AD$118,10,0)</f>
        <v>308651.9114688129</v>
      </c>
      <c r="H1571" s="285">
        <f ca="1">VLOOKUP(E1571,Zusammenführung!V$7:X$118,3,0)</f>
        <v>4</v>
      </c>
      <c r="I1571" s="162">
        <f ca="1">VLOOKUP(F1571,Zusammenführung!$Y$7:$AA$118,3,0)</f>
        <v>6</v>
      </c>
      <c r="J1571" s="286">
        <f ca="1">VLOOKUP(G1571,Zusammenführung!$AB$7:$AD$118,3,0)</f>
        <v>31</v>
      </c>
    </row>
    <row r="1572" spans="1:10" x14ac:dyDescent="0.25">
      <c r="A1572" s="6" t="s">
        <v>3690</v>
      </c>
      <c r="B1572" s="5" t="s">
        <v>824</v>
      </c>
      <c r="C1572" s="5" t="s">
        <v>831</v>
      </c>
      <c r="D1572" s="7">
        <v>300000</v>
      </c>
      <c r="E1572" s="122">
        <f>VLOOKUP($D1572,Zusammenführung!$S$7:$AD$118,4,0)</f>
        <v>200000</v>
      </c>
      <c r="F1572" s="123">
        <f>VLOOKUP($D1572,Zusammenführung!$S$7:$AD$118,7,0)</f>
        <v>300000</v>
      </c>
      <c r="G1572" s="123">
        <f>VLOOKUP($D1572,Zusammenführung!$S$7:$AD$118,10,0)</f>
        <v>308651.9114688129</v>
      </c>
      <c r="H1572" s="285">
        <f ca="1">VLOOKUP(E1572,Zusammenführung!V$7:X$118,3,0)</f>
        <v>4</v>
      </c>
      <c r="I1572" s="162">
        <f ca="1">VLOOKUP(F1572,Zusammenführung!$Y$7:$AA$118,3,0)</f>
        <v>6</v>
      </c>
      <c r="J1572" s="286">
        <f ca="1">VLOOKUP(G1572,Zusammenführung!$AB$7:$AD$118,3,0)</f>
        <v>31</v>
      </c>
    </row>
    <row r="1573" spans="1:10" x14ac:dyDescent="0.25">
      <c r="A1573" s="6" t="s">
        <v>3691</v>
      </c>
      <c r="B1573" s="5" t="s">
        <v>815</v>
      </c>
      <c r="C1573" s="5" t="s">
        <v>831</v>
      </c>
      <c r="D1573" s="7">
        <v>300000</v>
      </c>
      <c r="E1573" s="122">
        <f>VLOOKUP($D1573,Zusammenführung!$S$7:$AD$118,4,0)</f>
        <v>200000</v>
      </c>
      <c r="F1573" s="123">
        <f>VLOOKUP($D1573,Zusammenführung!$S$7:$AD$118,7,0)</f>
        <v>300000</v>
      </c>
      <c r="G1573" s="123">
        <f>VLOOKUP($D1573,Zusammenführung!$S$7:$AD$118,10,0)</f>
        <v>308651.9114688129</v>
      </c>
      <c r="H1573" s="285">
        <f ca="1">VLOOKUP(E1573,Zusammenführung!V$7:X$118,3,0)</f>
        <v>4</v>
      </c>
      <c r="I1573" s="162">
        <f ca="1">VLOOKUP(F1573,Zusammenführung!$Y$7:$AA$118,3,0)</f>
        <v>6</v>
      </c>
      <c r="J1573" s="286">
        <f ca="1">VLOOKUP(G1573,Zusammenführung!$AB$7:$AD$118,3,0)</f>
        <v>31</v>
      </c>
    </row>
    <row r="1574" spans="1:10" x14ac:dyDescent="0.25">
      <c r="A1574" s="6" t="s">
        <v>3692</v>
      </c>
      <c r="B1574" s="5" t="s">
        <v>818</v>
      </c>
      <c r="C1574" s="5" t="s">
        <v>831</v>
      </c>
      <c r="D1574" s="7">
        <v>300000</v>
      </c>
      <c r="E1574" s="122">
        <f>VLOOKUP($D1574,Zusammenführung!$S$7:$AD$118,4,0)</f>
        <v>200000</v>
      </c>
      <c r="F1574" s="123">
        <f>VLOOKUP($D1574,Zusammenführung!$S$7:$AD$118,7,0)</f>
        <v>300000</v>
      </c>
      <c r="G1574" s="123">
        <f>VLOOKUP($D1574,Zusammenführung!$S$7:$AD$118,10,0)</f>
        <v>308651.9114688129</v>
      </c>
      <c r="H1574" s="285">
        <f ca="1">VLOOKUP(E1574,Zusammenführung!V$7:X$118,3,0)</f>
        <v>4</v>
      </c>
      <c r="I1574" s="162">
        <f ca="1">VLOOKUP(F1574,Zusammenführung!$Y$7:$AA$118,3,0)</f>
        <v>6</v>
      </c>
      <c r="J1574" s="286">
        <f ca="1">VLOOKUP(G1574,Zusammenführung!$AB$7:$AD$118,3,0)</f>
        <v>31</v>
      </c>
    </row>
    <row r="1575" spans="1:10" x14ac:dyDescent="0.25">
      <c r="A1575" s="6" t="s">
        <v>3693</v>
      </c>
      <c r="B1575" s="5" t="s">
        <v>816</v>
      </c>
      <c r="C1575" s="5" t="s">
        <v>831</v>
      </c>
      <c r="D1575" s="7">
        <v>300000</v>
      </c>
      <c r="E1575" s="122">
        <f>VLOOKUP($D1575,Zusammenführung!$S$7:$AD$118,4,0)</f>
        <v>200000</v>
      </c>
      <c r="F1575" s="123">
        <f>VLOOKUP($D1575,Zusammenführung!$S$7:$AD$118,7,0)</f>
        <v>300000</v>
      </c>
      <c r="G1575" s="123">
        <f>VLOOKUP($D1575,Zusammenführung!$S$7:$AD$118,10,0)</f>
        <v>308651.9114688129</v>
      </c>
      <c r="H1575" s="285">
        <f ca="1">VLOOKUP(E1575,Zusammenführung!V$7:X$118,3,0)</f>
        <v>4</v>
      </c>
      <c r="I1575" s="162">
        <f ca="1">VLOOKUP(F1575,Zusammenführung!$Y$7:$AA$118,3,0)</f>
        <v>6</v>
      </c>
      <c r="J1575" s="286">
        <f ca="1">VLOOKUP(G1575,Zusammenführung!$AB$7:$AD$118,3,0)</f>
        <v>31</v>
      </c>
    </row>
    <row r="1576" spans="1:10" x14ac:dyDescent="0.25">
      <c r="A1576" s="6" t="s">
        <v>3694</v>
      </c>
      <c r="B1576" s="5" t="s">
        <v>820</v>
      </c>
      <c r="C1576" s="5" t="s">
        <v>831</v>
      </c>
      <c r="D1576" s="7">
        <v>300000</v>
      </c>
      <c r="E1576" s="122">
        <f>VLOOKUP($D1576,Zusammenführung!$S$7:$AD$118,4,0)</f>
        <v>200000</v>
      </c>
      <c r="F1576" s="123">
        <f>VLOOKUP($D1576,Zusammenführung!$S$7:$AD$118,7,0)</f>
        <v>300000</v>
      </c>
      <c r="G1576" s="123">
        <f>VLOOKUP($D1576,Zusammenführung!$S$7:$AD$118,10,0)</f>
        <v>308651.9114688129</v>
      </c>
      <c r="H1576" s="285">
        <f ca="1">VLOOKUP(E1576,Zusammenführung!V$7:X$118,3,0)</f>
        <v>4</v>
      </c>
      <c r="I1576" s="162">
        <f ca="1">VLOOKUP(F1576,Zusammenführung!$Y$7:$AA$118,3,0)</f>
        <v>6</v>
      </c>
      <c r="J1576" s="286">
        <f ca="1">VLOOKUP(G1576,Zusammenführung!$AB$7:$AD$118,3,0)</f>
        <v>31</v>
      </c>
    </row>
    <row r="1577" spans="1:10" x14ac:dyDescent="0.25">
      <c r="A1577" s="6" t="s">
        <v>3695</v>
      </c>
      <c r="B1577" s="5" t="s">
        <v>825</v>
      </c>
      <c r="C1577" s="5" t="s">
        <v>831</v>
      </c>
      <c r="D1577" s="7">
        <v>300000</v>
      </c>
      <c r="E1577" s="122">
        <f>VLOOKUP($D1577,Zusammenführung!$S$7:$AD$118,4,0)</f>
        <v>200000</v>
      </c>
      <c r="F1577" s="123">
        <f>VLOOKUP($D1577,Zusammenführung!$S$7:$AD$118,7,0)</f>
        <v>300000</v>
      </c>
      <c r="G1577" s="123">
        <f>VLOOKUP($D1577,Zusammenführung!$S$7:$AD$118,10,0)</f>
        <v>308651.9114688129</v>
      </c>
      <c r="H1577" s="285">
        <f ca="1">VLOOKUP(E1577,Zusammenführung!V$7:X$118,3,0)</f>
        <v>4</v>
      </c>
      <c r="I1577" s="162">
        <f ca="1">VLOOKUP(F1577,Zusammenführung!$Y$7:$AA$118,3,0)</f>
        <v>6</v>
      </c>
      <c r="J1577" s="286">
        <f ca="1">VLOOKUP(G1577,Zusammenführung!$AB$7:$AD$118,3,0)</f>
        <v>31</v>
      </c>
    </row>
    <row r="1578" spans="1:10" x14ac:dyDescent="0.25">
      <c r="A1578" s="6" t="s">
        <v>3696</v>
      </c>
      <c r="B1578" s="5" t="s">
        <v>812</v>
      </c>
      <c r="C1578" s="5" t="s">
        <v>831</v>
      </c>
      <c r="D1578" s="7">
        <v>300000</v>
      </c>
      <c r="E1578" s="122">
        <f>VLOOKUP($D1578,Zusammenführung!$S$7:$AD$118,4,0)</f>
        <v>200000</v>
      </c>
      <c r="F1578" s="123">
        <f>VLOOKUP($D1578,Zusammenführung!$S$7:$AD$118,7,0)</f>
        <v>300000</v>
      </c>
      <c r="G1578" s="123">
        <f>VLOOKUP($D1578,Zusammenführung!$S$7:$AD$118,10,0)</f>
        <v>308651.9114688129</v>
      </c>
      <c r="H1578" s="285">
        <f ca="1">VLOOKUP(E1578,Zusammenführung!V$7:X$118,3,0)</f>
        <v>4</v>
      </c>
      <c r="I1578" s="162">
        <f ca="1">VLOOKUP(F1578,Zusammenführung!$Y$7:$AA$118,3,0)</f>
        <v>6</v>
      </c>
      <c r="J1578" s="286">
        <f ca="1">VLOOKUP(G1578,Zusammenführung!$AB$7:$AD$118,3,0)</f>
        <v>31</v>
      </c>
    </row>
    <row r="1579" spans="1:10" x14ac:dyDescent="0.25">
      <c r="A1579" s="6" t="s">
        <v>3697</v>
      </c>
      <c r="B1579" s="5" t="s">
        <v>822</v>
      </c>
      <c r="C1579" s="5" t="s">
        <v>831</v>
      </c>
      <c r="D1579" s="7">
        <v>300000</v>
      </c>
      <c r="E1579" s="122">
        <f>VLOOKUP($D1579,Zusammenführung!$S$7:$AD$118,4,0)</f>
        <v>200000</v>
      </c>
      <c r="F1579" s="123">
        <f>VLOOKUP($D1579,Zusammenführung!$S$7:$AD$118,7,0)</f>
        <v>300000</v>
      </c>
      <c r="G1579" s="123">
        <f>VLOOKUP($D1579,Zusammenführung!$S$7:$AD$118,10,0)</f>
        <v>308651.9114688129</v>
      </c>
      <c r="H1579" s="285">
        <f ca="1">VLOOKUP(E1579,Zusammenführung!V$7:X$118,3,0)</f>
        <v>4</v>
      </c>
      <c r="I1579" s="162">
        <f ca="1">VLOOKUP(F1579,Zusammenführung!$Y$7:$AA$118,3,0)</f>
        <v>6</v>
      </c>
      <c r="J1579" s="286">
        <f ca="1">VLOOKUP(G1579,Zusammenführung!$AB$7:$AD$118,3,0)</f>
        <v>31</v>
      </c>
    </row>
    <row r="1580" spans="1:10" x14ac:dyDescent="0.25">
      <c r="A1580" s="6" t="s">
        <v>3698</v>
      </c>
      <c r="B1580" s="5" t="s">
        <v>826</v>
      </c>
      <c r="C1580" s="5" t="s">
        <v>831</v>
      </c>
      <c r="D1580" s="7">
        <v>300000</v>
      </c>
      <c r="E1580" s="122">
        <f>VLOOKUP($D1580,Zusammenführung!$S$7:$AD$118,4,0)</f>
        <v>200000</v>
      </c>
      <c r="F1580" s="123">
        <f>VLOOKUP($D1580,Zusammenführung!$S$7:$AD$118,7,0)</f>
        <v>300000</v>
      </c>
      <c r="G1580" s="123">
        <f>VLOOKUP($D1580,Zusammenführung!$S$7:$AD$118,10,0)</f>
        <v>308651.9114688129</v>
      </c>
      <c r="H1580" s="285">
        <f ca="1">VLOOKUP(E1580,Zusammenführung!V$7:X$118,3,0)</f>
        <v>4</v>
      </c>
      <c r="I1580" s="162">
        <f ca="1">VLOOKUP(F1580,Zusammenführung!$Y$7:$AA$118,3,0)</f>
        <v>6</v>
      </c>
      <c r="J1580" s="286">
        <f ca="1">VLOOKUP(G1580,Zusammenführung!$AB$7:$AD$118,3,0)</f>
        <v>31</v>
      </c>
    </row>
    <row r="1581" spans="1:10" x14ac:dyDescent="0.25">
      <c r="A1581" s="6" t="s">
        <v>3699</v>
      </c>
      <c r="B1581" s="5" t="s">
        <v>829</v>
      </c>
      <c r="C1581" s="5" t="s">
        <v>831</v>
      </c>
      <c r="D1581" s="7">
        <v>200000</v>
      </c>
      <c r="E1581" s="122">
        <f>VLOOKUP($D1581,Zusammenführung!$S$7:$AD$118,4,0)</f>
        <v>200000</v>
      </c>
      <c r="F1581" s="123">
        <f>VLOOKUP($D1581,Zusammenführung!$S$7:$AD$118,7,0)</f>
        <v>200000</v>
      </c>
      <c r="G1581" s="123">
        <f>VLOOKUP($D1581,Zusammenführung!$S$7:$AD$118,10,0)</f>
        <v>200000</v>
      </c>
      <c r="H1581" s="285">
        <f ca="1">VLOOKUP(E1581,Zusammenführung!V$7:X$118,3,0)</f>
        <v>4</v>
      </c>
      <c r="I1581" s="162">
        <f ca="1">VLOOKUP(F1581,Zusammenführung!$Y$7:$AA$118,3,0)</f>
        <v>5</v>
      </c>
      <c r="J1581" s="286">
        <f ca="1">VLOOKUP(G1581,Zusammenführung!$AB$7:$AD$118,3,0)</f>
        <v>28</v>
      </c>
    </row>
    <row r="1582" spans="1:10" x14ac:dyDescent="0.25">
      <c r="A1582" s="6" t="s">
        <v>3700</v>
      </c>
      <c r="B1582" s="5" t="s">
        <v>828</v>
      </c>
      <c r="C1582" s="5" t="s">
        <v>831</v>
      </c>
      <c r="D1582" s="7">
        <v>200000</v>
      </c>
      <c r="E1582" s="122">
        <f>VLOOKUP($D1582,Zusammenführung!$S$7:$AD$118,4,0)</f>
        <v>200000</v>
      </c>
      <c r="F1582" s="123">
        <f>VLOOKUP($D1582,Zusammenführung!$S$7:$AD$118,7,0)</f>
        <v>200000</v>
      </c>
      <c r="G1582" s="123">
        <f>VLOOKUP($D1582,Zusammenführung!$S$7:$AD$118,10,0)</f>
        <v>200000</v>
      </c>
      <c r="H1582" s="285">
        <f ca="1">VLOOKUP(E1582,Zusammenführung!V$7:X$118,3,0)</f>
        <v>4</v>
      </c>
      <c r="I1582" s="162">
        <f ca="1">VLOOKUP(F1582,Zusammenführung!$Y$7:$AA$118,3,0)</f>
        <v>5</v>
      </c>
      <c r="J1582" s="286">
        <f ca="1">VLOOKUP(G1582,Zusammenführung!$AB$7:$AD$118,3,0)</f>
        <v>28</v>
      </c>
    </row>
    <row r="1583" spans="1:10" x14ac:dyDescent="0.25">
      <c r="A1583" s="6" t="s">
        <v>3701</v>
      </c>
      <c r="B1583" s="5" t="s">
        <v>830</v>
      </c>
      <c r="C1583" s="5" t="s">
        <v>831</v>
      </c>
      <c r="D1583" s="7">
        <v>200000</v>
      </c>
      <c r="E1583" s="122">
        <f>VLOOKUP($D1583,Zusammenführung!$S$7:$AD$118,4,0)</f>
        <v>200000</v>
      </c>
      <c r="F1583" s="123">
        <f>VLOOKUP($D1583,Zusammenführung!$S$7:$AD$118,7,0)</f>
        <v>200000</v>
      </c>
      <c r="G1583" s="123">
        <f>VLOOKUP($D1583,Zusammenführung!$S$7:$AD$118,10,0)</f>
        <v>200000</v>
      </c>
      <c r="H1583" s="285">
        <f ca="1">VLOOKUP(E1583,Zusammenführung!V$7:X$118,3,0)</f>
        <v>4</v>
      </c>
      <c r="I1583" s="162">
        <f ca="1">VLOOKUP(F1583,Zusammenführung!$Y$7:$AA$118,3,0)</f>
        <v>5</v>
      </c>
      <c r="J1583" s="286">
        <f ca="1">VLOOKUP(G1583,Zusammenführung!$AB$7:$AD$118,3,0)</f>
        <v>28</v>
      </c>
    </row>
    <row r="1584" spans="1:10" x14ac:dyDescent="0.25">
      <c r="A1584" s="6" t="s">
        <v>3702</v>
      </c>
      <c r="B1584" s="5" t="s">
        <v>1733</v>
      </c>
      <c r="C1584" s="5" t="s">
        <v>1759</v>
      </c>
      <c r="D1584" s="7">
        <v>400000</v>
      </c>
      <c r="E1584" s="122">
        <f>VLOOKUP($D1584,Zusammenführung!$S$7:$AD$118,4,0)</f>
        <v>500000</v>
      </c>
      <c r="F1584" s="123">
        <f>VLOOKUP($D1584,Zusammenführung!$S$7:$AD$118,7,0)</f>
        <v>400000</v>
      </c>
      <c r="G1584" s="123">
        <f>VLOOKUP($D1584,Zusammenführung!$S$7:$AD$118,10,0)</f>
        <v>387122.73641851114</v>
      </c>
      <c r="H1584" s="285">
        <f ca="1">VLOOKUP(E1584,Zusammenführung!V$7:X$118,3,0)</f>
        <v>5</v>
      </c>
      <c r="I1584" s="162">
        <f ca="1">VLOOKUP(F1584,Zusammenführung!$Y$7:$AA$118,3,0)</f>
        <v>7</v>
      </c>
      <c r="J1584" s="286">
        <f ca="1">VLOOKUP(G1584,Zusammenführung!$AB$7:$AD$118,3,0)</f>
        <v>33</v>
      </c>
    </row>
    <row r="1585" spans="1:10" x14ac:dyDescent="0.25">
      <c r="A1585" s="6" t="s">
        <v>3703</v>
      </c>
      <c r="B1585" s="5" t="s">
        <v>1734</v>
      </c>
      <c r="C1585" s="5" t="s">
        <v>1759</v>
      </c>
      <c r="D1585" s="7">
        <v>350000</v>
      </c>
      <c r="E1585" s="122">
        <f>VLOOKUP($D1585,Zusammenführung!$S$7:$AD$118,4,0)</f>
        <v>200000</v>
      </c>
      <c r="F1585" s="123">
        <f>VLOOKUP($D1585,Zusammenführung!$S$7:$AD$118,7,0)</f>
        <v>300000</v>
      </c>
      <c r="G1585" s="123">
        <f>VLOOKUP($D1585,Zusammenführung!$S$7:$AD$118,10,0)</f>
        <v>347283.70221327973</v>
      </c>
      <c r="H1585" s="285">
        <f ca="1">VLOOKUP(E1585,Zusammenführung!V$7:X$118,3,0)</f>
        <v>4</v>
      </c>
      <c r="I1585" s="162">
        <f ca="1">VLOOKUP(F1585,Zusammenführung!$Y$7:$AA$118,3,0)</f>
        <v>6</v>
      </c>
      <c r="J1585" s="286">
        <f ca="1">VLOOKUP(G1585,Zusammenführung!$AB$7:$AD$118,3,0)</f>
        <v>32</v>
      </c>
    </row>
    <row r="1586" spans="1:10" x14ac:dyDescent="0.25">
      <c r="A1586" s="6" t="s">
        <v>3704</v>
      </c>
      <c r="B1586" s="5" t="s">
        <v>1738</v>
      </c>
      <c r="C1586" s="5" t="s">
        <v>1759</v>
      </c>
      <c r="D1586" s="7">
        <v>300000</v>
      </c>
      <c r="E1586" s="122">
        <f>VLOOKUP($D1586,Zusammenführung!$S$7:$AD$118,4,0)</f>
        <v>200000</v>
      </c>
      <c r="F1586" s="123">
        <f>VLOOKUP($D1586,Zusammenführung!$S$7:$AD$118,7,0)</f>
        <v>300000</v>
      </c>
      <c r="G1586" s="123">
        <f>VLOOKUP($D1586,Zusammenführung!$S$7:$AD$118,10,0)</f>
        <v>308651.9114688129</v>
      </c>
      <c r="H1586" s="285">
        <f ca="1">VLOOKUP(E1586,Zusammenführung!V$7:X$118,3,0)</f>
        <v>4</v>
      </c>
      <c r="I1586" s="162">
        <f ca="1">VLOOKUP(F1586,Zusammenführung!$Y$7:$AA$118,3,0)</f>
        <v>6</v>
      </c>
      <c r="J1586" s="286">
        <f ca="1">VLOOKUP(G1586,Zusammenführung!$AB$7:$AD$118,3,0)</f>
        <v>31</v>
      </c>
    </row>
    <row r="1587" spans="1:10" x14ac:dyDescent="0.25">
      <c r="A1587" s="6" t="s">
        <v>3705</v>
      </c>
      <c r="B1587" s="5" t="s">
        <v>1735</v>
      </c>
      <c r="C1587" s="5" t="s">
        <v>1759</v>
      </c>
      <c r="D1587" s="7">
        <v>300000</v>
      </c>
      <c r="E1587" s="122">
        <f>VLOOKUP($D1587,Zusammenführung!$S$7:$AD$118,4,0)</f>
        <v>200000</v>
      </c>
      <c r="F1587" s="123">
        <f>VLOOKUP($D1587,Zusammenführung!$S$7:$AD$118,7,0)</f>
        <v>300000</v>
      </c>
      <c r="G1587" s="123">
        <f>VLOOKUP($D1587,Zusammenführung!$S$7:$AD$118,10,0)</f>
        <v>308651.9114688129</v>
      </c>
      <c r="H1587" s="285">
        <f ca="1">VLOOKUP(E1587,Zusammenführung!V$7:X$118,3,0)</f>
        <v>4</v>
      </c>
      <c r="I1587" s="162">
        <f ca="1">VLOOKUP(F1587,Zusammenführung!$Y$7:$AA$118,3,0)</f>
        <v>6</v>
      </c>
      <c r="J1587" s="286">
        <f ca="1">VLOOKUP(G1587,Zusammenführung!$AB$7:$AD$118,3,0)</f>
        <v>31</v>
      </c>
    </row>
    <row r="1588" spans="1:10" x14ac:dyDescent="0.25">
      <c r="A1588" s="6" t="s">
        <v>3706</v>
      </c>
      <c r="B1588" s="5" t="s">
        <v>1736</v>
      </c>
      <c r="C1588" s="5" t="s">
        <v>1759</v>
      </c>
      <c r="D1588" s="7">
        <v>300000</v>
      </c>
      <c r="E1588" s="122">
        <f>VLOOKUP($D1588,Zusammenführung!$S$7:$AD$118,4,0)</f>
        <v>200000</v>
      </c>
      <c r="F1588" s="123">
        <f>VLOOKUP($D1588,Zusammenführung!$S$7:$AD$118,7,0)</f>
        <v>300000</v>
      </c>
      <c r="G1588" s="123">
        <f>VLOOKUP($D1588,Zusammenführung!$S$7:$AD$118,10,0)</f>
        <v>308651.9114688129</v>
      </c>
      <c r="H1588" s="285">
        <f ca="1">VLOOKUP(E1588,Zusammenführung!V$7:X$118,3,0)</f>
        <v>4</v>
      </c>
      <c r="I1588" s="162">
        <f ca="1">VLOOKUP(F1588,Zusammenführung!$Y$7:$AA$118,3,0)</f>
        <v>6</v>
      </c>
      <c r="J1588" s="286">
        <f ca="1">VLOOKUP(G1588,Zusammenführung!$AB$7:$AD$118,3,0)</f>
        <v>31</v>
      </c>
    </row>
    <row r="1589" spans="1:10" x14ac:dyDescent="0.25">
      <c r="A1589" s="6" t="s">
        <v>3707</v>
      </c>
      <c r="B1589" s="5" t="s">
        <v>1737</v>
      </c>
      <c r="C1589" s="5" t="s">
        <v>1759</v>
      </c>
      <c r="D1589" s="7">
        <v>300000</v>
      </c>
      <c r="E1589" s="122">
        <f>VLOOKUP($D1589,Zusammenführung!$S$7:$AD$118,4,0)</f>
        <v>200000</v>
      </c>
      <c r="F1589" s="123">
        <f>VLOOKUP($D1589,Zusammenführung!$S$7:$AD$118,7,0)</f>
        <v>300000</v>
      </c>
      <c r="G1589" s="123">
        <f>VLOOKUP($D1589,Zusammenführung!$S$7:$AD$118,10,0)</f>
        <v>308651.9114688129</v>
      </c>
      <c r="H1589" s="285">
        <f ca="1">VLOOKUP(E1589,Zusammenführung!V$7:X$118,3,0)</f>
        <v>4</v>
      </c>
      <c r="I1589" s="162">
        <f ca="1">VLOOKUP(F1589,Zusammenführung!$Y$7:$AA$118,3,0)</f>
        <v>6</v>
      </c>
      <c r="J1589" s="286">
        <f ca="1">VLOOKUP(G1589,Zusammenführung!$AB$7:$AD$118,3,0)</f>
        <v>31</v>
      </c>
    </row>
    <row r="1590" spans="1:10" x14ac:dyDescent="0.25">
      <c r="A1590" s="6" t="s">
        <v>3708</v>
      </c>
      <c r="B1590" s="5" t="s">
        <v>1741</v>
      </c>
      <c r="C1590" s="5" t="s">
        <v>1759</v>
      </c>
      <c r="D1590" s="7">
        <v>250000</v>
      </c>
      <c r="E1590" s="122">
        <f>VLOOKUP($D1590,Zusammenführung!$S$7:$AD$118,4,0)</f>
        <v>200000</v>
      </c>
      <c r="F1590" s="123">
        <f>VLOOKUP($D1590,Zusammenführung!$S$7:$AD$118,7,0)</f>
        <v>200000</v>
      </c>
      <c r="G1590" s="123">
        <f>VLOOKUP($D1590,Zusammenführung!$S$7:$AD$118,10,0)</f>
        <v>235010.06036217304</v>
      </c>
      <c r="H1590" s="285">
        <f ca="1">VLOOKUP(E1590,Zusammenführung!V$7:X$118,3,0)</f>
        <v>4</v>
      </c>
      <c r="I1590" s="162">
        <f ca="1">VLOOKUP(F1590,Zusammenführung!$Y$7:$AA$118,3,0)</f>
        <v>5</v>
      </c>
      <c r="J1590" s="286">
        <f ca="1">VLOOKUP(G1590,Zusammenführung!$AB$7:$AD$118,3,0)</f>
        <v>29</v>
      </c>
    </row>
    <row r="1591" spans="1:10" x14ac:dyDescent="0.25">
      <c r="A1591" s="6" t="s">
        <v>3709</v>
      </c>
      <c r="B1591" s="5" t="s">
        <v>1739</v>
      </c>
      <c r="C1591" s="5" t="s">
        <v>1759</v>
      </c>
      <c r="D1591" s="7">
        <v>250000</v>
      </c>
      <c r="E1591" s="122">
        <f>VLOOKUP($D1591,Zusammenführung!$S$7:$AD$118,4,0)</f>
        <v>200000</v>
      </c>
      <c r="F1591" s="123">
        <f>VLOOKUP($D1591,Zusammenführung!$S$7:$AD$118,7,0)</f>
        <v>200000</v>
      </c>
      <c r="G1591" s="123">
        <f>VLOOKUP($D1591,Zusammenführung!$S$7:$AD$118,10,0)</f>
        <v>235010.06036217304</v>
      </c>
      <c r="H1591" s="285">
        <f ca="1">VLOOKUP(E1591,Zusammenführung!V$7:X$118,3,0)</f>
        <v>4</v>
      </c>
      <c r="I1591" s="162">
        <f ca="1">VLOOKUP(F1591,Zusammenführung!$Y$7:$AA$118,3,0)</f>
        <v>5</v>
      </c>
      <c r="J1591" s="286">
        <f ca="1">VLOOKUP(G1591,Zusammenführung!$AB$7:$AD$118,3,0)</f>
        <v>29</v>
      </c>
    </row>
    <row r="1592" spans="1:10" x14ac:dyDescent="0.25">
      <c r="A1592" s="6" t="s">
        <v>3710</v>
      </c>
      <c r="B1592" s="5" t="s">
        <v>1740</v>
      </c>
      <c r="C1592" s="5" t="s">
        <v>1759</v>
      </c>
      <c r="D1592" s="7">
        <v>250000</v>
      </c>
      <c r="E1592" s="122">
        <f>VLOOKUP($D1592,Zusammenführung!$S$7:$AD$118,4,0)</f>
        <v>200000</v>
      </c>
      <c r="F1592" s="123">
        <f>VLOOKUP($D1592,Zusammenführung!$S$7:$AD$118,7,0)</f>
        <v>200000</v>
      </c>
      <c r="G1592" s="123">
        <f>VLOOKUP($D1592,Zusammenführung!$S$7:$AD$118,10,0)</f>
        <v>235010.06036217304</v>
      </c>
      <c r="H1592" s="285">
        <f ca="1">VLOOKUP(E1592,Zusammenführung!V$7:X$118,3,0)</f>
        <v>4</v>
      </c>
      <c r="I1592" s="162">
        <f ca="1">VLOOKUP(F1592,Zusammenführung!$Y$7:$AA$118,3,0)</f>
        <v>5</v>
      </c>
      <c r="J1592" s="286">
        <f ca="1">VLOOKUP(G1592,Zusammenführung!$AB$7:$AD$118,3,0)</f>
        <v>29</v>
      </c>
    </row>
    <row r="1593" spans="1:10" x14ac:dyDescent="0.25">
      <c r="A1593" s="6" t="s">
        <v>3711</v>
      </c>
      <c r="B1593" s="5" t="s">
        <v>1748</v>
      </c>
      <c r="C1593" s="5" t="s">
        <v>1759</v>
      </c>
      <c r="D1593" s="7">
        <v>200000</v>
      </c>
      <c r="E1593" s="122">
        <f>VLOOKUP($D1593,Zusammenführung!$S$7:$AD$118,4,0)</f>
        <v>200000</v>
      </c>
      <c r="F1593" s="123">
        <f>VLOOKUP($D1593,Zusammenführung!$S$7:$AD$118,7,0)</f>
        <v>200000</v>
      </c>
      <c r="G1593" s="123">
        <f>VLOOKUP($D1593,Zusammenführung!$S$7:$AD$118,10,0)</f>
        <v>200000</v>
      </c>
      <c r="H1593" s="285">
        <f ca="1">VLOOKUP(E1593,Zusammenführung!V$7:X$118,3,0)</f>
        <v>4</v>
      </c>
      <c r="I1593" s="162">
        <f ca="1">VLOOKUP(F1593,Zusammenführung!$Y$7:$AA$118,3,0)</f>
        <v>5</v>
      </c>
      <c r="J1593" s="286">
        <f ca="1">VLOOKUP(G1593,Zusammenführung!$AB$7:$AD$118,3,0)</f>
        <v>28</v>
      </c>
    </row>
    <row r="1594" spans="1:10" x14ac:dyDescent="0.25">
      <c r="A1594" s="6" t="s">
        <v>3712</v>
      </c>
      <c r="B1594" s="5" t="s">
        <v>1743</v>
      </c>
      <c r="C1594" s="5" t="s">
        <v>1759</v>
      </c>
      <c r="D1594" s="7">
        <v>200000</v>
      </c>
      <c r="E1594" s="122">
        <f>VLOOKUP($D1594,Zusammenführung!$S$7:$AD$118,4,0)</f>
        <v>200000</v>
      </c>
      <c r="F1594" s="123">
        <f>VLOOKUP($D1594,Zusammenführung!$S$7:$AD$118,7,0)</f>
        <v>200000</v>
      </c>
      <c r="G1594" s="123">
        <f>VLOOKUP($D1594,Zusammenführung!$S$7:$AD$118,10,0)</f>
        <v>200000</v>
      </c>
      <c r="H1594" s="285">
        <f ca="1">VLOOKUP(E1594,Zusammenführung!V$7:X$118,3,0)</f>
        <v>4</v>
      </c>
      <c r="I1594" s="162">
        <f ca="1">VLOOKUP(F1594,Zusammenführung!$Y$7:$AA$118,3,0)</f>
        <v>5</v>
      </c>
      <c r="J1594" s="286">
        <f ca="1">VLOOKUP(G1594,Zusammenführung!$AB$7:$AD$118,3,0)</f>
        <v>28</v>
      </c>
    </row>
    <row r="1595" spans="1:10" x14ac:dyDescent="0.25">
      <c r="A1595" s="6" t="s">
        <v>3713</v>
      </c>
      <c r="B1595" s="5" t="s">
        <v>1747</v>
      </c>
      <c r="C1595" s="5" t="s">
        <v>1759</v>
      </c>
      <c r="D1595" s="7">
        <v>200000</v>
      </c>
      <c r="E1595" s="122">
        <f>VLOOKUP($D1595,Zusammenführung!$S$7:$AD$118,4,0)</f>
        <v>200000</v>
      </c>
      <c r="F1595" s="123">
        <f>VLOOKUP($D1595,Zusammenführung!$S$7:$AD$118,7,0)</f>
        <v>200000</v>
      </c>
      <c r="G1595" s="123">
        <f>VLOOKUP($D1595,Zusammenführung!$S$7:$AD$118,10,0)</f>
        <v>200000</v>
      </c>
      <c r="H1595" s="285">
        <f ca="1">VLOOKUP(E1595,Zusammenführung!V$7:X$118,3,0)</f>
        <v>4</v>
      </c>
      <c r="I1595" s="162">
        <f ca="1">VLOOKUP(F1595,Zusammenführung!$Y$7:$AA$118,3,0)</f>
        <v>5</v>
      </c>
      <c r="J1595" s="286">
        <f ca="1">VLOOKUP(G1595,Zusammenführung!$AB$7:$AD$118,3,0)</f>
        <v>28</v>
      </c>
    </row>
    <row r="1596" spans="1:10" x14ac:dyDescent="0.25">
      <c r="A1596" s="6" t="s">
        <v>3714</v>
      </c>
      <c r="B1596" s="5" t="s">
        <v>1746</v>
      </c>
      <c r="C1596" s="5" t="s">
        <v>1759</v>
      </c>
      <c r="D1596" s="7">
        <v>200000</v>
      </c>
      <c r="E1596" s="122">
        <f>VLOOKUP($D1596,Zusammenführung!$S$7:$AD$118,4,0)</f>
        <v>200000</v>
      </c>
      <c r="F1596" s="123">
        <f>VLOOKUP($D1596,Zusammenführung!$S$7:$AD$118,7,0)</f>
        <v>200000</v>
      </c>
      <c r="G1596" s="123">
        <f>VLOOKUP($D1596,Zusammenführung!$S$7:$AD$118,10,0)</f>
        <v>200000</v>
      </c>
      <c r="H1596" s="285">
        <f ca="1">VLOOKUP(E1596,Zusammenführung!V$7:X$118,3,0)</f>
        <v>4</v>
      </c>
      <c r="I1596" s="162">
        <f ca="1">VLOOKUP(F1596,Zusammenführung!$Y$7:$AA$118,3,0)</f>
        <v>5</v>
      </c>
      <c r="J1596" s="286">
        <f ca="1">VLOOKUP(G1596,Zusammenführung!$AB$7:$AD$118,3,0)</f>
        <v>28</v>
      </c>
    </row>
    <row r="1597" spans="1:10" x14ac:dyDescent="0.25">
      <c r="A1597" s="6" t="s">
        <v>3715</v>
      </c>
      <c r="B1597" s="5" t="s">
        <v>1745</v>
      </c>
      <c r="C1597" s="5" t="s">
        <v>1759</v>
      </c>
      <c r="D1597" s="7">
        <v>200000</v>
      </c>
      <c r="E1597" s="122">
        <f>VLOOKUP($D1597,Zusammenführung!$S$7:$AD$118,4,0)</f>
        <v>200000</v>
      </c>
      <c r="F1597" s="123">
        <f>VLOOKUP($D1597,Zusammenführung!$S$7:$AD$118,7,0)</f>
        <v>200000</v>
      </c>
      <c r="G1597" s="123">
        <f>VLOOKUP($D1597,Zusammenführung!$S$7:$AD$118,10,0)</f>
        <v>200000</v>
      </c>
      <c r="H1597" s="285">
        <f ca="1">VLOOKUP(E1597,Zusammenführung!V$7:X$118,3,0)</f>
        <v>4</v>
      </c>
      <c r="I1597" s="162">
        <f ca="1">VLOOKUP(F1597,Zusammenführung!$Y$7:$AA$118,3,0)</f>
        <v>5</v>
      </c>
      <c r="J1597" s="286">
        <f ca="1">VLOOKUP(G1597,Zusammenführung!$AB$7:$AD$118,3,0)</f>
        <v>28</v>
      </c>
    </row>
    <row r="1598" spans="1:10" x14ac:dyDescent="0.25">
      <c r="A1598" s="6" t="s">
        <v>3716</v>
      </c>
      <c r="B1598" s="5" t="s">
        <v>1744</v>
      </c>
      <c r="C1598" s="5" t="s">
        <v>1759</v>
      </c>
      <c r="D1598" s="7">
        <v>200000</v>
      </c>
      <c r="E1598" s="122">
        <f>VLOOKUP($D1598,Zusammenführung!$S$7:$AD$118,4,0)</f>
        <v>200000</v>
      </c>
      <c r="F1598" s="123">
        <f>VLOOKUP($D1598,Zusammenführung!$S$7:$AD$118,7,0)</f>
        <v>200000</v>
      </c>
      <c r="G1598" s="123">
        <f>VLOOKUP($D1598,Zusammenführung!$S$7:$AD$118,10,0)</f>
        <v>200000</v>
      </c>
      <c r="H1598" s="285">
        <f ca="1">VLOOKUP(E1598,Zusammenführung!V$7:X$118,3,0)</f>
        <v>4</v>
      </c>
      <c r="I1598" s="162">
        <f ca="1">VLOOKUP(F1598,Zusammenführung!$Y$7:$AA$118,3,0)</f>
        <v>5</v>
      </c>
      <c r="J1598" s="286">
        <f ca="1">VLOOKUP(G1598,Zusammenführung!$AB$7:$AD$118,3,0)</f>
        <v>28</v>
      </c>
    </row>
    <row r="1599" spans="1:10" x14ac:dyDescent="0.25">
      <c r="A1599" s="6" t="s">
        <v>3717</v>
      </c>
      <c r="B1599" s="5" t="s">
        <v>1742</v>
      </c>
      <c r="C1599" s="5" t="s">
        <v>1759</v>
      </c>
      <c r="D1599" s="7">
        <v>200000</v>
      </c>
      <c r="E1599" s="122">
        <f>VLOOKUP($D1599,Zusammenführung!$S$7:$AD$118,4,0)</f>
        <v>200000</v>
      </c>
      <c r="F1599" s="123">
        <f>VLOOKUP($D1599,Zusammenführung!$S$7:$AD$118,7,0)</f>
        <v>200000</v>
      </c>
      <c r="G1599" s="123">
        <f>VLOOKUP($D1599,Zusammenführung!$S$7:$AD$118,10,0)</f>
        <v>200000</v>
      </c>
      <c r="H1599" s="285">
        <f ca="1">VLOOKUP(E1599,Zusammenführung!V$7:X$118,3,0)</f>
        <v>4</v>
      </c>
      <c r="I1599" s="162">
        <f ca="1">VLOOKUP(F1599,Zusammenführung!$Y$7:$AA$118,3,0)</f>
        <v>5</v>
      </c>
      <c r="J1599" s="286">
        <f ca="1">VLOOKUP(G1599,Zusammenführung!$AB$7:$AD$118,3,0)</f>
        <v>28</v>
      </c>
    </row>
    <row r="1600" spans="1:10" x14ac:dyDescent="0.25">
      <c r="A1600" s="6" t="s">
        <v>3718</v>
      </c>
      <c r="B1600" s="5" t="s">
        <v>1749</v>
      </c>
      <c r="C1600" s="5" t="s">
        <v>1759</v>
      </c>
      <c r="D1600" s="7">
        <v>175000</v>
      </c>
      <c r="E1600" s="122">
        <f>VLOOKUP($D1600,Zusammenführung!$S$7:$AD$118,4,0)</f>
        <v>200000</v>
      </c>
      <c r="F1600" s="123">
        <f>VLOOKUP($D1600,Zusammenführung!$S$7:$AD$118,7,0)</f>
        <v>150000</v>
      </c>
      <c r="G1600" s="123">
        <f>VLOOKUP($D1600,Zusammenführung!$S$7:$AD$118,10,0)</f>
        <v>172591.36212624583</v>
      </c>
      <c r="H1600" s="285">
        <f ca="1">VLOOKUP(E1600,Zusammenführung!V$7:X$118,3,0)</f>
        <v>4</v>
      </c>
      <c r="I1600" s="162">
        <f ca="1">VLOOKUP(F1600,Zusammenführung!$Y$7:$AA$118,3,0)</f>
        <v>4</v>
      </c>
      <c r="J1600" s="286">
        <f ca="1">VLOOKUP(G1600,Zusammenführung!$AB$7:$AD$118,3,0)</f>
        <v>26</v>
      </c>
    </row>
    <row r="1601" spans="1:10" x14ac:dyDescent="0.25">
      <c r="A1601" s="6" t="s">
        <v>3719</v>
      </c>
      <c r="B1601" s="5" t="s">
        <v>1750</v>
      </c>
      <c r="C1601" s="5" t="s">
        <v>1759</v>
      </c>
      <c r="D1601" s="7">
        <v>175000</v>
      </c>
      <c r="E1601" s="122">
        <f>VLOOKUP($D1601,Zusammenführung!$S$7:$AD$118,4,0)</f>
        <v>200000</v>
      </c>
      <c r="F1601" s="123">
        <f>VLOOKUP($D1601,Zusammenführung!$S$7:$AD$118,7,0)</f>
        <v>150000</v>
      </c>
      <c r="G1601" s="123">
        <f>VLOOKUP($D1601,Zusammenführung!$S$7:$AD$118,10,0)</f>
        <v>172591.36212624583</v>
      </c>
      <c r="H1601" s="285">
        <f ca="1">VLOOKUP(E1601,Zusammenführung!V$7:X$118,3,0)</f>
        <v>4</v>
      </c>
      <c r="I1601" s="162">
        <f ca="1">VLOOKUP(F1601,Zusammenführung!$Y$7:$AA$118,3,0)</f>
        <v>4</v>
      </c>
      <c r="J1601" s="286">
        <f ca="1">VLOOKUP(G1601,Zusammenführung!$AB$7:$AD$118,3,0)</f>
        <v>26</v>
      </c>
    </row>
    <row r="1602" spans="1:10" x14ac:dyDescent="0.25">
      <c r="A1602" s="6" t="s">
        <v>3720</v>
      </c>
      <c r="B1602" s="5" t="s">
        <v>1753</v>
      </c>
      <c r="C1602" s="5" t="s">
        <v>1759</v>
      </c>
      <c r="D1602" s="7">
        <v>150000</v>
      </c>
      <c r="E1602" s="122">
        <f>VLOOKUP($D1602,Zusammenführung!$S$7:$AD$118,4,0)</f>
        <v>100000</v>
      </c>
      <c r="F1602" s="123">
        <f>VLOOKUP($D1602,Zusammenführung!$S$7:$AD$118,7,0)</f>
        <v>150000</v>
      </c>
      <c r="G1602" s="123">
        <f>VLOOKUP($D1602,Zusammenführung!$S$7:$AD$118,10,0)</f>
        <v>147176.07973421927</v>
      </c>
      <c r="H1602" s="285">
        <f ca="1">VLOOKUP(E1602,Zusammenführung!V$7:X$118,3,0)</f>
        <v>3</v>
      </c>
      <c r="I1602" s="162">
        <f ca="1">VLOOKUP(F1602,Zusammenführung!$Y$7:$AA$118,3,0)</f>
        <v>4</v>
      </c>
      <c r="J1602" s="286">
        <f ca="1">VLOOKUP(G1602,Zusammenführung!$AB$7:$AD$118,3,0)</f>
        <v>24</v>
      </c>
    </row>
    <row r="1603" spans="1:10" x14ac:dyDescent="0.25">
      <c r="A1603" s="6" t="s">
        <v>3721</v>
      </c>
      <c r="B1603" s="5" t="s">
        <v>1751</v>
      </c>
      <c r="C1603" s="5" t="s">
        <v>1759</v>
      </c>
      <c r="D1603" s="7">
        <v>150000</v>
      </c>
      <c r="E1603" s="122">
        <f>VLOOKUP($D1603,Zusammenführung!$S$7:$AD$118,4,0)</f>
        <v>100000</v>
      </c>
      <c r="F1603" s="123">
        <f>VLOOKUP($D1603,Zusammenführung!$S$7:$AD$118,7,0)</f>
        <v>150000</v>
      </c>
      <c r="G1603" s="123">
        <f>VLOOKUP($D1603,Zusammenführung!$S$7:$AD$118,10,0)</f>
        <v>147176.07973421927</v>
      </c>
      <c r="H1603" s="285">
        <f ca="1">VLOOKUP(E1603,Zusammenführung!V$7:X$118,3,0)</f>
        <v>3</v>
      </c>
      <c r="I1603" s="162">
        <f ca="1">VLOOKUP(F1603,Zusammenführung!$Y$7:$AA$118,3,0)</f>
        <v>4</v>
      </c>
      <c r="J1603" s="286">
        <f ca="1">VLOOKUP(G1603,Zusammenführung!$AB$7:$AD$118,3,0)</f>
        <v>24</v>
      </c>
    </row>
    <row r="1604" spans="1:10" x14ac:dyDescent="0.25">
      <c r="A1604" s="6" t="s">
        <v>3722</v>
      </c>
      <c r="B1604" s="5" t="s">
        <v>1752</v>
      </c>
      <c r="C1604" s="5" t="s">
        <v>1759</v>
      </c>
      <c r="D1604" s="7">
        <v>150000</v>
      </c>
      <c r="E1604" s="122">
        <f>VLOOKUP($D1604,Zusammenführung!$S$7:$AD$118,4,0)</f>
        <v>100000</v>
      </c>
      <c r="F1604" s="123">
        <f>VLOOKUP($D1604,Zusammenführung!$S$7:$AD$118,7,0)</f>
        <v>150000</v>
      </c>
      <c r="G1604" s="123">
        <f>VLOOKUP($D1604,Zusammenführung!$S$7:$AD$118,10,0)</f>
        <v>147176.07973421927</v>
      </c>
      <c r="H1604" s="285">
        <f ca="1">VLOOKUP(E1604,Zusammenführung!V$7:X$118,3,0)</f>
        <v>3</v>
      </c>
      <c r="I1604" s="162">
        <f ca="1">VLOOKUP(F1604,Zusammenführung!$Y$7:$AA$118,3,0)</f>
        <v>4</v>
      </c>
      <c r="J1604" s="286">
        <f ca="1">VLOOKUP(G1604,Zusammenführung!$AB$7:$AD$118,3,0)</f>
        <v>24</v>
      </c>
    </row>
    <row r="1605" spans="1:10" x14ac:dyDescent="0.25">
      <c r="A1605" s="6" t="s">
        <v>3723</v>
      </c>
      <c r="B1605" s="5" t="s">
        <v>1754</v>
      </c>
      <c r="C1605" s="5" t="s">
        <v>1759</v>
      </c>
      <c r="D1605" s="7">
        <v>125000</v>
      </c>
      <c r="E1605" s="122">
        <f>VLOOKUP($D1605,Zusammenführung!$S$7:$AD$118,4,0)</f>
        <v>100000</v>
      </c>
      <c r="F1605" s="123">
        <f>VLOOKUP($D1605,Zusammenführung!$S$7:$AD$118,7,0)</f>
        <v>100000</v>
      </c>
      <c r="G1605" s="123">
        <f>VLOOKUP($D1605,Zusammenführung!$S$7:$AD$118,10,0)</f>
        <v>123754.15282392029</v>
      </c>
      <c r="H1605" s="285">
        <f ca="1">VLOOKUP(E1605,Zusammenführung!V$7:X$118,3,0)</f>
        <v>3</v>
      </c>
      <c r="I1605" s="162">
        <f ca="1">VLOOKUP(F1605,Zusammenführung!$Y$7:$AA$118,3,0)</f>
        <v>3</v>
      </c>
      <c r="J1605" s="286">
        <f ca="1">VLOOKUP(G1605,Zusammenführung!$AB$7:$AD$118,3,0)</f>
        <v>22</v>
      </c>
    </row>
    <row r="1606" spans="1:10" x14ac:dyDescent="0.25">
      <c r="A1606" s="6" t="s">
        <v>3724</v>
      </c>
      <c r="B1606" s="5" t="s">
        <v>1757</v>
      </c>
      <c r="C1606" s="5" t="s">
        <v>1759</v>
      </c>
      <c r="D1606" s="7">
        <v>100000</v>
      </c>
      <c r="E1606" s="122">
        <f>VLOOKUP($D1606,Zusammenführung!$S$7:$AD$118,4,0)</f>
        <v>100000</v>
      </c>
      <c r="F1606" s="123">
        <f>VLOOKUP($D1606,Zusammenführung!$S$7:$AD$118,7,0)</f>
        <v>100000</v>
      </c>
      <c r="G1606" s="123">
        <f>VLOOKUP($D1606,Zusammenführung!$S$7:$AD$118,10,0)</f>
        <v>102325.58139534885</v>
      </c>
      <c r="H1606" s="285">
        <f ca="1">VLOOKUP(E1606,Zusammenführung!V$7:X$118,3,0)</f>
        <v>3</v>
      </c>
      <c r="I1606" s="162">
        <f ca="1">VLOOKUP(F1606,Zusammenführung!$Y$7:$AA$118,3,0)</f>
        <v>3</v>
      </c>
      <c r="J1606" s="286">
        <f ca="1">VLOOKUP(G1606,Zusammenführung!$AB$7:$AD$118,3,0)</f>
        <v>20</v>
      </c>
    </row>
    <row r="1607" spans="1:10" x14ac:dyDescent="0.25">
      <c r="A1607" s="6" t="s">
        <v>3725</v>
      </c>
      <c r="B1607" s="5" t="s">
        <v>1756</v>
      </c>
      <c r="C1607" s="5" t="s">
        <v>1759</v>
      </c>
      <c r="D1607" s="7">
        <v>100000</v>
      </c>
      <c r="E1607" s="122">
        <f>VLOOKUP($D1607,Zusammenführung!$S$7:$AD$118,4,0)</f>
        <v>100000</v>
      </c>
      <c r="F1607" s="123">
        <f>VLOOKUP($D1607,Zusammenführung!$S$7:$AD$118,7,0)</f>
        <v>100000</v>
      </c>
      <c r="G1607" s="123">
        <f>VLOOKUP($D1607,Zusammenführung!$S$7:$AD$118,10,0)</f>
        <v>102325.58139534885</v>
      </c>
      <c r="H1607" s="285">
        <f ca="1">VLOOKUP(E1607,Zusammenführung!V$7:X$118,3,0)</f>
        <v>3</v>
      </c>
      <c r="I1607" s="162">
        <f ca="1">VLOOKUP(F1607,Zusammenführung!$Y$7:$AA$118,3,0)</f>
        <v>3</v>
      </c>
      <c r="J1607" s="286">
        <f ca="1">VLOOKUP(G1607,Zusammenführung!$AB$7:$AD$118,3,0)</f>
        <v>20</v>
      </c>
    </row>
    <row r="1608" spans="1:10" x14ac:dyDescent="0.25">
      <c r="A1608" s="6" t="s">
        <v>3726</v>
      </c>
      <c r="B1608" s="5" t="s">
        <v>1755</v>
      </c>
      <c r="C1608" s="5" t="s">
        <v>1759</v>
      </c>
      <c r="D1608" s="7">
        <v>100000</v>
      </c>
      <c r="E1608" s="122">
        <f>VLOOKUP($D1608,Zusammenführung!$S$7:$AD$118,4,0)</f>
        <v>100000</v>
      </c>
      <c r="F1608" s="123">
        <f>VLOOKUP($D1608,Zusammenführung!$S$7:$AD$118,7,0)</f>
        <v>100000</v>
      </c>
      <c r="G1608" s="123">
        <f>VLOOKUP($D1608,Zusammenführung!$S$7:$AD$118,10,0)</f>
        <v>102325.58139534885</v>
      </c>
      <c r="H1608" s="285">
        <f ca="1">VLOOKUP(E1608,Zusammenführung!V$7:X$118,3,0)</f>
        <v>3</v>
      </c>
      <c r="I1608" s="162">
        <f ca="1">VLOOKUP(F1608,Zusammenführung!$Y$7:$AA$118,3,0)</f>
        <v>3</v>
      </c>
      <c r="J1608" s="286">
        <f ca="1">VLOOKUP(G1608,Zusammenführung!$AB$7:$AD$118,3,0)</f>
        <v>20</v>
      </c>
    </row>
    <row r="1609" spans="1:10" x14ac:dyDescent="0.25">
      <c r="A1609" s="6" t="s">
        <v>3727</v>
      </c>
      <c r="B1609" s="5" t="s">
        <v>1758</v>
      </c>
      <c r="C1609" s="5" t="s">
        <v>1759</v>
      </c>
      <c r="D1609" s="7">
        <v>75000</v>
      </c>
      <c r="E1609" s="122">
        <f>VLOOKUP($D1609,Zusammenführung!$S$7:$AD$118,4,0)</f>
        <v>50000</v>
      </c>
      <c r="F1609" s="123">
        <f>VLOOKUP($D1609,Zusammenführung!$S$7:$AD$118,7,0)</f>
        <v>50000</v>
      </c>
      <c r="G1609" s="123">
        <f>VLOOKUP($D1609,Zusammenführung!$S$7:$AD$118,10,0)</f>
        <v>73920.265780730901</v>
      </c>
      <c r="H1609" s="285">
        <f ca="1">VLOOKUP(E1609,Zusammenführung!V$7:X$118,3,0)</f>
        <v>2</v>
      </c>
      <c r="I1609" s="162">
        <f ca="1">VLOOKUP(F1609,Zusammenführung!$Y$7:$AA$118,3,0)</f>
        <v>2</v>
      </c>
      <c r="J1609" s="286">
        <f ca="1">VLOOKUP(G1609,Zusammenführung!$AB$7:$AD$118,3,0)</f>
        <v>17</v>
      </c>
    </row>
    <row r="1610" spans="1:10" x14ac:dyDescent="0.25">
      <c r="A1610" s="6" t="s">
        <v>3728</v>
      </c>
      <c r="B1610" s="5" t="s">
        <v>1702</v>
      </c>
      <c r="C1610" s="5" t="s">
        <v>1732</v>
      </c>
      <c r="D1610" s="7">
        <v>4000000</v>
      </c>
      <c r="E1610" s="122">
        <f>VLOOKUP($D1610,Zusammenführung!$S$7:$AD$118,4,0)</f>
        <v>3000000</v>
      </c>
      <c r="F1610" s="123">
        <f>VLOOKUP($D1610,Zusammenführung!$S$7:$AD$118,7,0)</f>
        <v>3000000</v>
      </c>
      <c r="G1610" s="123">
        <f>VLOOKUP($D1610,Zusammenführung!$S$7:$AD$118,10,0)</f>
        <v>4731158.6051743533</v>
      </c>
      <c r="H1610" s="285">
        <f ca="1">VLOOKUP(E1610,Zusammenführung!V$7:X$118,3,0)</f>
        <v>8</v>
      </c>
      <c r="I1610" s="162">
        <f ca="1">VLOOKUP(F1610,Zusammenführung!$Y$7:$AA$118,3,0)</f>
        <v>13</v>
      </c>
      <c r="J1610" s="286">
        <f ca="1">VLOOKUP(G1610,Zusammenführung!$AB$7:$AD$118,3,0)</f>
        <v>57</v>
      </c>
    </row>
    <row r="1611" spans="1:10" x14ac:dyDescent="0.25">
      <c r="A1611" s="6" t="s">
        <v>3729</v>
      </c>
      <c r="B1611" s="5" t="s">
        <v>1703</v>
      </c>
      <c r="C1611" s="5" t="s">
        <v>1732</v>
      </c>
      <c r="D1611" s="7">
        <v>2800000</v>
      </c>
      <c r="E1611" s="122">
        <f>VLOOKUP($D1611,Zusammenführung!$S$7:$AD$118,4,0)</f>
        <v>3000000</v>
      </c>
      <c r="F1611" s="123">
        <f>VLOOKUP($D1611,Zusammenführung!$S$7:$AD$118,7,0)</f>
        <v>3000000</v>
      </c>
      <c r="G1611" s="123">
        <f>VLOOKUP($D1611,Zusammenführung!$S$7:$AD$118,10,0)</f>
        <v>2822222.222222222</v>
      </c>
      <c r="H1611" s="285">
        <f ca="1">VLOOKUP(E1611,Zusammenführung!V$7:X$118,3,0)</f>
        <v>8</v>
      </c>
      <c r="I1611" s="162">
        <f ca="1">VLOOKUP(F1611,Zusammenführung!$Y$7:$AA$118,3,0)</f>
        <v>13</v>
      </c>
      <c r="J1611" s="286">
        <f ca="1">VLOOKUP(G1611,Zusammenführung!$AB$7:$AD$118,3,0)</f>
        <v>55</v>
      </c>
    </row>
    <row r="1612" spans="1:10" x14ac:dyDescent="0.25">
      <c r="A1612" s="6" t="s">
        <v>3730</v>
      </c>
      <c r="B1612" s="5" t="s">
        <v>1704</v>
      </c>
      <c r="C1612" s="5" t="s">
        <v>1732</v>
      </c>
      <c r="D1612" s="7">
        <v>1600000</v>
      </c>
      <c r="E1612" s="122">
        <f>VLOOKUP($D1612,Zusammenführung!$S$7:$AD$118,4,0)</f>
        <v>1500000</v>
      </c>
      <c r="F1612" s="123">
        <f>VLOOKUP($D1612,Zusammenführung!$S$7:$AD$118,7,0)</f>
        <v>1500000</v>
      </c>
      <c r="G1612" s="123">
        <f>VLOOKUP($D1612,Zusammenführung!$S$7:$AD$118,10,0)</f>
        <v>1666666.6666666665</v>
      </c>
      <c r="H1612" s="285">
        <f ca="1">VLOOKUP(E1612,Zusammenführung!V$7:X$118,3,0)</f>
        <v>7</v>
      </c>
      <c r="I1612" s="162">
        <f ca="1">VLOOKUP(F1612,Zusammenführung!$Y$7:$AA$118,3,0)</f>
        <v>11</v>
      </c>
      <c r="J1612" s="286">
        <f ca="1">VLOOKUP(G1612,Zusammenführung!$AB$7:$AD$118,3,0)</f>
        <v>48</v>
      </c>
    </row>
    <row r="1613" spans="1:10" x14ac:dyDescent="0.25">
      <c r="A1613" s="6" t="s">
        <v>3731</v>
      </c>
      <c r="B1613" s="5" t="s">
        <v>1707</v>
      </c>
      <c r="C1613" s="5" t="s">
        <v>1732</v>
      </c>
      <c r="D1613" s="7">
        <v>1500000</v>
      </c>
      <c r="E1613" s="122">
        <f>VLOOKUP($D1613,Zusammenführung!$S$7:$AD$118,4,0)</f>
        <v>1500000</v>
      </c>
      <c r="F1613" s="123">
        <f>VLOOKUP($D1613,Zusammenführung!$S$7:$AD$118,7,0)</f>
        <v>1500000</v>
      </c>
      <c r="G1613" s="123">
        <f>VLOOKUP($D1613,Zusammenführung!$S$7:$AD$118,10,0)</f>
        <v>1514285.7142857141</v>
      </c>
      <c r="H1613" s="285">
        <f ca="1">VLOOKUP(E1613,Zusammenführung!V$7:X$118,3,0)</f>
        <v>7</v>
      </c>
      <c r="I1613" s="162">
        <f ca="1">VLOOKUP(F1613,Zusammenführung!$Y$7:$AA$118,3,0)</f>
        <v>11</v>
      </c>
      <c r="J1613" s="286">
        <f ca="1">VLOOKUP(G1613,Zusammenführung!$AB$7:$AD$118,3,0)</f>
        <v>47</v>
      </c>
    </row>
    <row r="1614" spans="1:10" x14ac:dyDescent="0.25">
      <c r="A1614" s="6" t="s">
        <v>3732</v>
      </c>
      <c r="B1614" s="5" t="s">
        <v>1705</v>
      </c>
      <c r="C1614" s="5" t="s">
        <v>1732</v>
      </c>
      <c r="D1614" s="7">
        <v>1500000</v>
      </c>
      <c r="E1614" s="122">
        <f>VLOOKUP($D1614,Zusammenführung!$S$7:$AD$118,4,0)</f>
        <v>1500000</v>
      </c>
      <c r="F1614" s="123">
        <f>VLOOKUP($D1614,Zusammenführung!$S$7:$AD$118,7,0)</f>
        <v>1500000</v>
      </c>
      <c r="G1614" s="123">
        <f>VLOOKUP($D1614,Zusammenführung!$S$7:$AD$118,10,0)</f>
        <v>1514285.7142857141</v>
      </c>
      <c r="H1614" s="285">
        <f ca="1">VLOOKUP(E1614,Zusammenführung!V$7:X$118,3,0)</f>
        <v>7</v>
      </c>
      <c r="I1614" s="162">
        <f ca="1">VLOOKUP(F1614,Zusammenführung!$Y$7:$AA$118,3,0)</f>
        <v>11</v>
      </c>
      <c r="J1614" s="286">
        <f ca="1">VLOOKUP(G1614,Zusammenführung!$AB$7:$AD$118,3,0)</f>
        <v>47</v>
      </c>
    </row>
    <row r="1615" spans="1:10" x14ac:dyDescent="0.25">
      <c r="A1615" s="6" t="s">
        <v>3733</v>
      </c>
      <c r="B1615" s="5" t="s">
        <v>1706</v>
      </c>
      <c r="C1615" s="5" t="s">
        <v>1732</v>
      </c>
      <c r="D1615" s="7">
        <v>1500000</v>
      </c>
      <c r="E1615" s="122">
        <f>VLOOKUP($D1615,Zusammenführung!$S$7:$AD$118,4,0)</f>
        <v>1500000</v>
      </c>
      <c r="F1615" s="123">
        <f>VLOOKUP($D1615,Zusammenführung!$S$7:$AD$118,7,0)</f>
        <v>1500000</v>
      </c>
      <c r="G1615" s="123">
        <f>VLOOKUP($D1615,Zusammenführung!$S$7:$AD$118,10,0)</f>
        <v>1514285.7142857141</v>
      </c>
      <c r="H1615" s="285">
        <f ca="1">VLOOKUP(E1615,Zusammenführung!V$7:X$118,3,0)</f>
        <v>7</v>
      </c>
      <c r="I1615" s="162">
        <f ca="1">VLOOKUP(F1615,Zusammenführung!$Y$7:$AA$118,3,0)</f>
        <v>11</v>
      </c>
      <c r="J1615" s="286">
        <f ca="1">VLOOKUP(G1615,Zusammenführung!$AB$7:$AD$118,3,0)</f>
        <v>47</v>
      </c>
    </row>
    <row r="1616" spans="1:10" x14ac:dyDescent="0.25">
      <c r="A1616" s="6" t="s">
        <v>3734</v>
      </c>
      <c r="B1616" s="5" t="s">
        <v>1708</v>
      </c>
      <c r="C1616" s="5" t="s">
        <v>1732</v>
      </c>
      <c r="D1616" s="7">
        <v>1000000</v>
      </c>
      <c r="E1616" s="122">
        <f>VLOOKUP($D1616,Zusammenführung!$S$7:$AD$118,4,0)</f>
        <v>800000</v>
      </c>
      <c r="F1616" s="123">
        <f>VLOOKUP($D1616,Zusammenführung!$S$7:$AD$118,7,0)</f>
        <v>1000000</v>
      </c>
      <c r="G1616" s="123">
        <f>VLOOKUP($D1616,Zusammenführung!$S$7:$AD$118,10,0)</f>
        <v>936507.93650793657</v>
      </c>
      <c r="H1616" s="285">
        <f ca="1">VLOOKUP(E1616,Zusammenführung!V$7:X$118,3,0)</f>
        <v>6</v>
      </c>
      <c r="I1616" s="162">
        <f ca="1">VLOOKUP(F1616,Zusammenführung!$Y$7:$AA$118,3,0)</f>
        <v>10</v>
      </c>
      <c r="J1616" s="286">
        <f ca="1">VLOOKUP(G1616,Zusammenführung!$AB$7:$AD$118,3,0)</f>
        <v>43</v>
      </c>
    </row>
    <row r="1617" spans="1:10" x14ac:dyDescent="0.25">
      <c r="A1617" s="6" t="s">
        <v>3735</v>
      </c>
      <c r="B1617" s="5" t="s">
        <v>1709</v>
      </c>
      <c r="C1617" s="5" t="s">
        <v>1732</v>
      </c>
      <c r="D1617" s="7">
        <v>950000</v>
      </c>
      <c r="E1617" s="122">
        <f>VLOOKUP($D1617,Zusammenführung!$S$7:$AD$118,4,0)</f>
        <v>800000</v>
      </c>
      <c r="F1617" s="123">
        <f>VLOOKUP($D1617,Zusammenführung!$S$7:$AD$118,7,0)</f>
        <v>1000000</v>
      </c>
      <c r="G1617" s="123">
        <f>VLOOKUP($D1617,Zusammenführung!$S$7:$AD$118,10,0)</f>
        <v>936507.93650793657</v>
      </c>
      <c r="H1617" s="285">
        <f ca="1">VLOOKUP(E1617,Zusammenführung!V$7:X$118,3,0)</f>
        <v>6</v>
      </c>
      <c r="I1617" s="162">
        <f ca="1">VLOOKUP(F1617,Zusammenführung!$Y$7:$AA$118,3,0)</f>
        <v>10</v>
      </c>
      <c r="J1617" s="286">
        <f ca="1">VLOOKUP(G1617,Zusammenführung!$AB$7:$AD$118,3,0)</f>
        <v>43</v>
      </c>
    </row>
    <row r="1618" spans="1:10" x14ac:dyDescent="0.25">
      <c r="A1618" s="6" t="s">
        <v>3736</v>
      </c>
      <c r="B1618" s="5" t="s">
        <v>1710</v>
      </c>
      <c r="C1618" s="5" t="s">
        <v>1732</v>
      </c>
      <c r="D1618" s="7">
        <v>800000</v>
      </c>
      <c r="E1618" s="122">
        <f>VLOOKUP($D1618,Zusammenführung!$S$7:$AD$118,4,0)</f>
        <v>800000</v>
      </c>
      <c r="F1618" s="123">
        <f>VLOOKUP($D1618,Zusammenführung!$S$7:$AD$118,7,0)</f>
        <v>800000</v>
      </c>
      <c r="G1618" s="123">
        <f>VLOOKUP($D1618,Zusammenführung!$S$7:$AD$118,10,0)</f>
        <v>800000</v>
      </c>
      <c r="H1618" s="285">
        <f ca="1">VLOOKUP(E1618,Zusammenführung!V$7:X$118,3,0)</f>
        <v>6</v>
      </c>
      <c r="I1618" s="162">
        <f ca="1">VLOOKUP(F1618,Zusammenführung!$Y$7:$AA$118,3,0)</f>
        <v>9</v>
      </c>
      <c r="J1618" s="286">
        <f ca="1">VLOOKUP(G1618,Zusammenführung!$AB$7:$AD$118,3,0)</f>
        <v>42</v>
      </c>
    </row>
    <row r="1619" spans="1:10" x14ac:dyDescent="0.25">
      <c r="A1619" s="6" t="s">
        <v>3737</v>
      </c>
      <c r="B1619" s="5" t="s">
        <v>1711</v>
      </c>
      <c r="C1619" s="5" t="s">
        <v>1732</v>
      </c>
      <c r="D1619" s="7">
        <v>800000</v>
      </c>
      <c r="E1619" s="122">
        <f>VLOOKUP($D1619,Zusammenführung!$S$7:$AD$118,4,0)</f>
        <v>800000</v>
      </c>
      <c r="F1619" s="123">
        <f>VLOOKUP($D1619,Zusammenführung!$S$7:$AD$118,7,0)</f>
        <v>800000</v>
      </c>
      <c r="G1619" s="123">
        <f>VLOOKUP($D1619,Zusammenführung!$S$7:$AD$118,10,0)</f>
        <v>800000</v>
      </c>
      <c r="H1619" s="285">
        <f ca="1">VLOOKUP(E1619,Zusammenführung!V$7:X$118,3,0)</f>
        <v>6</v>
      </c>
      <c r="I1619" s="162">
        <f ca="1">VLOOKUP(F1619,Zusammenführung!$Y$7:$AA$118,3,0)</f>
        <v>9</v>
      </c>
      <c r="J1619" s="286">
        <f ca="1">VLOOKUP(G1619,Zusammenführung!$AB$7:$AD$118,3,0)</f>
        <v>42</v>
      </c>
    </row>
    <row r="1620" spans="1:10" x14ac:dyDescent="0.25">
      <c r="A1620" s="6" t="s">
        <v>3738</v>
      </c>
      <c r="B1620" s="5" t="s">
        <v>1712</v>
      </c>
      <c r="C1620" s="5" t="s">
        <v>1732</v>
      </c>
      <c r="D1620" s="7">
        <v>700000</v>
      </c>
      <c r="E1620" s="122">
        <f>VLOOKUP($D1620,Zusammenführung!$S$7:$AD$118,4,0)</f>
        <v>800000</v>
      </c>
      <c r="F1620" s="123">
        <f>VLOOKUP($D1620,Zusammenführung!$S$7:$AD$118,7,0)</f>
        <v>600000</v>
      </c>
      <c r="G1620" s="123">
        <f>VLOOKUP($D1620,Zusammenführung!$S$7:$AD$118,10,0)</f>
        <v>699798.79275653942</v>
      </c>
      <c r="H1620" s="285">
        <f ca="1">VLOOKUP(E1620,Zusammenführung!V$7:X$118,3,0)</f>
        <v>6</v>
      </c>
      <c r="I1620" s="162">
        <f ca="1">VLOOKUP(F1620,Zusammenführung!$Y$7:$AA$118,3,0)</f>
        <v>8</v>
      </c>
      <c r="J1620" s="286">
        <f ca="1">VLOOKUP(G1620,Zusammenführung!$AB$7:$AD$118,3,0)</f>
        <v>40</v>
      </c>
    </row>
    <row r="1621" spans="1:10" x14ac:dyDescent="0.25">
      <c r="A1621" s="6" t="s">
        <v>3739</v>
      </c>
      <c r="B1621" s="5" t="s">
        <v>1713</v>
      </c>
      <c r="C1621" s="5" t="s">
        <v>1732</v>
      </c>
      <c r="D1621" s="7">
        <v>650000</v>
      </c>
      <c r="E1621" s="122">
        <f>VLOOKUP($D1621,Zusammenführung!$S$7:$AD$118,4,0)</f>
        <v>500000</v>
      </c>
      <c r="F1621" s="123">
        <f>VLOOKUP($D1621,Zusammenführung!$S$7:$AD$118,7,0)</f>
        <v>600000</v>
      </c>
      <c r="G1621" s="123">
        <f>VLOOKUP($D1621,Zusammenführung!$S$7:$AD$118,10,0)</f>
        <v>651509.05432595592</v>
      </c>
      <c r="H1621" s="285">
        <f ca="1">VLOOKUP(E1621,Zusammenführung!V$7:X$118,3,0)</f>
        <v>5</v>
      </c>
      <c r="I1621" s="162">
        <f ca="1">VLOOKUP(F1621,Zusammenführung!$Y$7:$AA$118,3,0)</f>
        <v>8</v>
      </c>
      <c r="J1621" s="286">
        <f ca="1">VLOOKUP(G1621,Zusammenführung!$AB$7:$AD$118,3,0)</f>
        <v>39</v>
      </c>
    </row>
    <row r="1622" spans="1:10" x14ac:dyDescent="0.25">
      <c r="A1622" s="6" t="s">
        <v>3740</v>
      </c>
      <c r="B1622" s="5" t="s">
        <v>1714</v>
      </c>
      <c r="C1622" s="5" t="s">
        <v>1732</v>
      </c>
      <c r="D1622" s="7">
        <v>600000</v>
      </c>
      <c r="E1622" s="122">
        <f>VLOOKUP($D1622,Zusammenführung!$S$7:$AD$118,4,0)</f>
        <v>500000</v>
      </c>
      <c r="F1622" s="123">
        <f>VLOOKUP($D1622,Zusammenführung!$S$7:$AD$118,7,0)</f>
        <v>600000</v>
      </c>
      <c r="G1622" s="123">
        <f>VLOOKUP($D1622,Zusammenführung!$S$7:$AD$118,10,0)</f>
        <v>604426.55935613695</v>
      </c>
      <c r="H1622" s="285">
        <f ca="1">VLOOKUP(E1622,Zusammenführung!V$7:X$118,3,0)</f>
        <v>5</v>
      </c>
      <c r="I1622" s="162">
        <f ca="1">VLOOKUP(F1622,Zusammenführung!$Y$7:$AA$118,3,0)</f>
        <v>8</v>
      </c>
      <c r="J1622" s="286">
        <f ca="1">VLOOKUP(G1622,Zusammenführung!$AB$7:$AD$118,3,0)</f>
        <v>38</v>
      </c>
    </row>
    <row r="1623" spans="1:10" x14ac:dyDescent="0.25">
      <c r="A1623" s="6" t="s">
        <v>3741</v>
      </c>
      <c r="B1623" s="5" t="s">
        <v>1717</v>
      </c>
      <c r="C1623" s="5" t="s">
        <v>1732</v>
      </c>
      <c r="D1623" s="7">
        <v>500000</v>
      </c>
      <c r="E1623" s="122">
        <f>VLOOKUP($D1623,Zusammenführung!$S$7:$AD$118,4,0)</f>
        <v>500000</v>
      </c>
      <c r="F1623" s="123">
        <f>VLOOKUP($D1623,Zusammenführung!$S$7:$AD$118,7,0)</f>
        <v>400000</v>
      </c>
      <c r="G1623" s="123">
        <f>VLOOKUP($D1623,Zusammenführung!$S$7:$AD$118,10,0)</f>
        <v>513883.29979879287</v>
      </c>
      <c r="H1623" s="285">
        <f ca="1">VLOOKUP(E1623,Zusammenführung!V$7:X$118,3,0)</f>
        <v>5</v>
      </c>
      <c r="I1623" s="162">
        <f ca="1">VLOOKUP(F1623,Zusammenführung!$Y$7:$AA$118,3,0)</f>
        <v>7</v>
      </c>
      <c r="J1623" s="286">
        <f ca="1">VLOOKUP(G1623,Zusammenführung!$AB$7:$AD$118,3,0)</f>
        <v>36</v>
      </c>
    </row>
    <row r="1624" spans="1:10" x14ac:dyDescent="0.25">
      <c r="A1624" s="6" t="s">
        <v>3742</v>
      </c>
      <c r="B1624" s="5" t="s">
        <v>1716</v>
      </c>
      <c r="C1624" s="5" t="s">
        <v>1732</v>
      </c>
      <c r="D1624" s="7">
        <v>500000</v>
      </c>
      <c r="E1624" s="122">
        <f>VLOOKUP($D1624,Zusammenführung!$S$7:$AD$118,4,0)</f>
        <v>500000</v>
      </c>
      <c r="F1624" s="123">
        <f>VLOOKUP($D1624,Zusammenführung!$S$7:$AD$118,7,0)</f>
        <v>400000</v>
      </c>
      <c r="G1624" s="123">
        <f>VLOOKUP($D1624,Zusammenführung!$S$7:$AD$118,10,0)</f>
        <v>513883.29979879287</v>
      </c>
      <c r="H1624" s="285">
        <f ca="1">VLOOKUP(E1624,Zusammenführung!V$7:X$118,3,0)</f>
        <v>5</v>
      </c>
      <c r="I1624" s="162">
        <f ca="1">VLOOKUP(F1624,Zusammenführung!$Y$7:$AA$118,3,0)</f>
        <v>7</v>
      </c>
      <c r="J1624" s="286">
        <f ca="1">VLOOKUP(G1624,Zusammenführung!$AB$7:$AD$118,3,0)</f>
        <v>36</v>
      </c>
    </row>
    <row r="1625" spans="1:10" x14ac:dyDescent="0.25">
      <c r="A1625" s="6" t="s">
        <v>3743</v>
      </c>
      <c r="B1625" s="5" t="s">
        <v>1718</v>
      </c>
      <c r="C1625" s="5" t="s">
        <v>1732</v>
      </c>
      <c r="D1625" s="7">
        <v>500000</v>
      </c>
      <c r="E1625" s="122">
        <f>VLOOKUP($D1625,Zusammenführung!$S$7:$AD$118,4,0)</f>
        <v>500000</v>
      </c>
      <c r="F1625" s="123">
        <f>VLOOKUP($D1625,Zusammenführung!$S$7:$AD$118,7,0)</f>
        <v>400000</v>
      </c>
      <c r="G1625" s="123">
        <f>VLOOKUP($D1625,Zusammenführung!$S$7:$AD$118,10,0)</f>
        <v>513883.29979879287</v>
      </c>
      <c r="H1625" s="285">
        <f ca="1">VLOOKUP(E1625,Zusammenführung!V$7:X$118,3,0)</f>
        <v>5</v>
      </c>
      <c r="I1625" s="162">
        <f ca="1">VLOOKUP(F1625,Zusammenführung!$Y$7:$AA$118,3,0)</f>
        <v>7</v>
      </c>
      <c r="J1625" s="286">
        <f ca="1">VLOOKUP(G1625,Zusammenführung!$AB$7:$AD$118,3,0)</f>
        <v>36</v>
      </c>
    </row>
    <row r="1626" spans="1:10" x14ac:dyDescent="0.25">
      <c r="A1626" s="6" t="s">
        <v>3744</v>
      </c>
      <c r="B1626" s="5" t="s">
        <v>1715</v>
      </c>
      <c r="C1626" s="5" t="s">
        <v>1732</v>
      </c>
      <c r="D1626" s="7">
        <v>500000</v>
      </c>
      <c r="E1626" s="122">
        <f>VLOOKUP($D1626,Zusammenführung!$S$7:$AD$118,4,0)</f>
        <v>500000</v>
      </c>
      <c r="F1626" s="123">
        <f>VLOOKUP($D1626,Zusammenführung!$S$7:$AD$118,7,0)</f>
        <v>400000</v>
      </c>
      <c r="G1626" s="123">
        <f>VLOOKUP($D1626,Zusammenführung!$S$7:$AD$118,10,0)</f>
        <v>513883.29979879287</v>
      </c>
      <c r="H1626" s="285">
        <f ca="1">VLOOKUP(E1626,Zusammenführung!V$7:X$118,3,0)</f>
        <v>5</v>
      </c>
      <c r="I1626" s="162">
        <f ca="1">VLOOKUP(F1626,Zusammenführung!$Y$7:$AA$118,3,0)</f>
        <v>7</v>
      </c>
      <c r="J1626" s="286">
        <f ca="1">VLOOKUP(G1626,Zusammenführung!$AB$7:$AD$118,3,0)</f>
        <v>36</v>
      </c>
    </row>
    <row r="1627" spans="1:10" x14ac:dyDescent="0.25">
      <c r="A1627" s="6" t="s">
        <v>3745</v>
      </c>
      <c r="B1627" s="5" t="s">
        <v>1720</v>
      </c>
      <c r="C1627" s="5" t="s">
        <v>1732</v>
      </c>
      <c r="D1627" s="7">
        <v>400000</v>
      </c>
      <c r="E1627" s="122">
        <f>VLOOKUP($D1627,Zusammenführung!$S$7:$AD$118,4,0)</f>
        <v>500000</v>
      </c>
      <c r="F1627" s="123">
        <f>VLOOKUP($D1627,Zusammenführung!$S$7:$AD$118,7,0)</f>
        <v>400000</v>
      </c>
      <c r="G1627" s="123">
        <f>VLOOKUP($D1627,Zusammenführung!$S$7:$AD$118,10,0)</f>
        <v>387122.73641851114</v>
      </c>
      <c r="H1627" s="285">
        <f ca="1">VLOOKUP(E1627,Zusammenführung!V$7:X$118,3,0)</f>
        <v>5</v>
      </c>
      <c r="I1627" s="162">
        <f ca="1">VLOOKUP(F1627,Zusammenführung!$Y$7:$AA$118,3,0)</f>
        <v>7</v>
      </c>
      <c r="J1627" s="286">
        <f ca="1">VLOOKUP(G1627,Zusammenführung!$AB$7:$AD$118,3,0)</f>
        <v>33</v>
      </c>
    </row>
    <row r="1628" spans="1:10" x14ac:dyDescent="0.25">
      <c r="A1628" s="6" t="s">
        <v>3746</v>
      </c>
      <c r="B1628" s="5" t="s">
        <v>1719</v>
      </c>
      <c r="C1628" s="5" t="s">
        <v>1732</v>
      </c>
      <c r="D1628" s="7">
        <v>400000</v>
      </c>
      <c r="E1628" s="122">
        <f>VLOOKUP($D1628,Zusammenführung!$S$7:$AD$118,4,0)</f>
        <v>500000</v>
      </c>
      <c r="F1628" s="123">
        <f>VLOOKUP($D1628,Zusammenführung!$S$7:$AD$118,7,0)</f>
        <v>400000</v>
      </c>
      <c r="G1628" s="123">
        <f>VLOOKUP($D1628,Zusammenführung!$S$7:$AD$118,10,0)</f>
        <v>387122.73641851114</v>
      </c>
      <c r="H1628" s="285">
        <f ca="1">VLOOKUP(E1628,Zusammenführung!V$7:X$118,3,0)</f>
        <v>5</v>
      </c>
      <c r="I1628" s="162">
        <f ca="1">VLOOKUP(F1628,Zusammenführung!$Y$7:$AA$118,3,0)</f>
        <v>7</v>
      </c>
      <c r="J1628" s="286">
        <f ca="1">VLOOKUP(G1628,Zusammenführung!$AB$7:$AD$118,3,0)</f>
        <v>33</v>
      </c>
    </row>
    <row r="1629" spans="1:10" x14ac:dyDescent="0.25">
      <c r="A1629" s="6" t="s">
        <v>3747</v>
      </c>
      <c r="B1629" s="5" t="s">
        <v>1721</v>
      </c>
      <c r="C1629" s="5" t="s">
        <v>1732</v>
      </c>
      <c r="D1629" s="7">
        <v>400000</v>
      </c>
      <c r="E1629" s="122">
        <f>VLOOKUP($D1629,Zusammenführung!$S$7:$AD$118,4,0)</f>
        <v>500000</v>
      </c>
      <c r="F1629" s="123">
        <f>VLOOKUP($D1629,Zusammenführung!$S$7:$AD$118,7,0)</f>
        <v>400000</v>
      </c>
      <c r="G1629" s="123">
        <f>VLOOKUP($D1629,Zusammenführung!$S$7:$AD$118,10,0)</f>
        <v>387122.73641851114</v>
      </c>
      <c r="H1629" s="285">
        <f ca="1">VLOOKUP(E1629,Zusammenführung!V$7:X$118,3,0)</f>
        <v>5</v>
      </c>
      <c r="I1629" s="162">
        <f ca="1">VLOOKUP(F1629,Zusammenführung!$Y$7:$AA$118,3,0)</f>
        <v>7</v>
      </c>
      <c r="J1629" s="286">
        <f ca="1">VLOOKUP(G1629,Zusammenführung!$AB$7:$AD$118,3,0)</f>
        <v>33</v>
      </c>
    </row>
    <row r="1630" spans="1:10" x14ac:dyDescent="0.25">
      <c r="A1630" s="6" t="s">
        <v>3748</v>
      </c>
      <c r="B1630" s="5" t="s">
        <v>1724</v>
      </c>
      <c r="C1630" s="5" t="s">
        <v>1732</v>
      </c>
      <c r="D1630" s="7">
        <v>300000</v>
      </c>
      <c r="E1630" s="122">
        <f>VLOOKUP($D1630,Zusammenführung!$S$7:$AD$118,4,0)</f>
        <v>200000</v>
      </c>
      <c r="F1630" s="123">
        <f>VLOOKUP($D1630,Zusammenführung!$S$7:$AD$118,7,0)</f>
        <v>300000</v>
      </c>
      <c r="G1630" s="123">
        <f>VLOOKUP($D1630,Zusammenführung!$S$7:$AD$118,10,0)</f>
        <v>308651.9114688129</v>
      </c>
      <c r="H1630" s="285">
        <f ca="1">VLOOKUP(E1630,Zusammenführung!V$7:X$118,3,0)</f>
        <v>4</v>
      </c>
      <c r="I1630" s="162">
        <f ca="1">VLOOKUP(F1630,Zusammenführung!$Y$7:$AA$118,3,0)</f>
        <v>6</v>
      </c>
      <c r="J1630" s="286">
        <f ca="1">VLOOKUP(G1630,Zusammenführung!$AB$7:$AD$118,3,0)</f>
        <v>31</v>
      </c>
    </row>
    <row r="1631" spans="1:10" x14ac:dyDescent="0.25">
      <c r="A1631" s="6" t="s">
        <v>3749</v>
      </c>
      <c r="B1631" s="5" t="s">
        <v>1723</v>
      </c>
      <c r="C1631" s="5" t="s">
        <v>1732</v>
      </c>
      <c r="D1631" s="7">
        <v>300000</v>
      </c>
      <c r="E1631" s="122">
        <f>VLOOKUP($D1631,Zusammenführung!$S$7:$AD$118,4,0)</f>
        <v>200000</v>
      </c>
      <c r="F1631" s="123">
        <f>VLOOKUP($D1631,Zusammenführung!$S$7:$AD$118,7,0)</f>
        <v>300000</v>
      </c>
      <c r="G1631" s="123">
        <f>VLOOKUP($D1631,Zusammenführung!$S$7:$AD$118,10,0)</f>
        <v>308651.9114688129</v>
      </c>
      <c r="H1631" s="285">
        <f ca="1">VLOOKUP(E1631,Zusammenführung!V$7:X$118,3,0)</f>
        <v>4</v>
      </c>
      <c r="I1631" s="162">
        <f ca="1">VLOOKUP(F1631,Zusammenführung!$Y$7:$AA$118,3,0)</f>
        <v>6</v>
      </c>
      <c r="J1631" s="286">
        <f ca="1">VLOOKUP(G1631,Zusammenführung!$AB$7:$AD$118,3,0)</f>
        <v>31</v>
      </c>
    </row>
    <row r="1632" spans="1:10" x14ac:dyDescent="0.25">
      <c r="A1632" s="6" t="s">
        <v>3750</v>
      </c>
      <c r="B1632" s="5" t="s">
        <v>1725</v>
      </c>
      <c r="C1632" s="5" t="s">
        <v>1732</v>
      </c>
      <c r="D1632" s="7">
        <v>300000</v>
      </c>
      <c r="E1632" s="122">
        <f>VLOOKUP($D1632,Zusammenführung!$S$7:$AD$118,4,0)</f>
        <v>200000</v>
      </c>
      <c r="F1632" s="123">
        <f>VLOOKUP($D1632,Zusammenführung!$S$7:$AD$118,7,0)</f>
        <v>300000</v>
      </c>
      <c r="G1632" s="123">
        <f>VLOOKUP($D1632,Zusammenführung!$S$7:$AD$118,10,0)</f>
        <v>308651.9114688129</v>
      </c>
      <c r="H1632" s="285">
        <f ca="1">VLOOKUP(E1632,Zusammenführung!V$7:X$118,3,0)</f>
        <v>4</v>
      </c>
      <c r="I1632" s="162">
        <f ca="1">VLOOKUP(F1632,Zusammenführung!$Y$7:$AA$118,3,0)</f>
        <v>6</v>
      </c>
      <c r="J1632" s="286">
        <f ca="1">VLOOKUP(G1632,Zusammenführung!$AB$7:$AD$118,3,0)</f>
        <v>31</v>
      </c>
    </row>
    <row r="1633" spans="1:10" x14ac:dyDescent="0.25">
      <c r="A1633" s="6" t="s">
        <v>3751</v>
      </c>
      <c r="B1633" s="5" t="s">
        <v>1722</v>
      </c>
      <c r="C1633" s="5" t="s">
        <v>1732</v>
      </c>
      <c r="D1633" s="7">
        <v>300000</v>
      </c>
      <c r="E1633" s="122">
        <f>VLOOKUP($D1633,Zusammenführung!$S$7:$AD$118,4,0)</f>
        <v>200000</v>
      </c>
      <c r="F1633" s="123">
        <f>VLOOKUP($D1633,Zusammenführung!$S$7:$AD$118,7,0)</f>
        <v>300000</v>
      </c>
      <c r="G1633" s="123">
        <f>VLOOKUP($D1633,Zusammenführung!$S$7:$AD$118,10,0)</f>
        <v>308651.9114688129</v>
      </c>
      <c r="H1633" s="285">
        <f ca="1">VLOOKUP(E1633,Zusammenführung!V$7:X$118,3,0)</f>
        <v>4</v>
      </c>
      <c r="I1633" s="162">
        <f ca="1">VLOOKUP(F1633,Zusammenführung!$Y$7:$AA$118,3,0)</f>
        <v>6</v>
      </c>
      <c r="J1633" s="286">
        <f ca="1">VLOOKUP(G1633,Zusammenführung!$AB$7:$AD$118,3,0)</f>
        <v>31</v>
      </c>
    </row>
    <row r="1634" spans="1:10" x14ac:dyDescent="0.25">
      <c r="A1634" s="6" t="s">
        <v>3752</v>
      </c>
      <c r="B1634" s="5" t="s">
        <v>1726</v>
      </c>
      <c r="C1634" s="5" t="s">
        <v>1732</v>
      </c>
      <c r="D1634" s="7">
        <v>250000</v>
      </c>
      <c r="E1634" s="122">
        <f>VLOOKUP($D1634,Zusammenführung!$S$7:$AD$118,4,0)</f>
        <v>200000</v>
      </c>
      <c r="F1634" s="123">
        <f>VLOOKUP($D1634,Zusammenführung!$S$7:$AD$118,7,0)</f>
        <v>200000</v>
      </c>
      <c r="G1634" s="123">
        <f>VLOOKUP($D1634,Zusammenführung!$S$7:$AD$118,10,0)</f>
        <v>235010.06036217304</v>
      </c>
      <c r="H1634" s="285">
        <f ca="1">VLOOKUP(E1634,Zusammenführung!V$7:X$118,3,0)</f>
        <v>4</v>
      </c>
      <c r="I1634" s="162">
        <f ca="1">VLOOKUP(F1634,Zusammenführung!$Y$7:$AA$118,3,0)</f>
        <v>5</v>
      </c>
      <c r="J1634" s="286">
        <f ca="1">VLOOKUP(G1634,Zusammenführung!$AB$7:$AD$118,3,0)</f>
        <v>29</v>
      </c>
    </row>
    <row r="1635" spans="1:10" x14ac:dyDescent="0.25">
      <c r="A1635" s="6" t="s">
        <v>3753</v>
      </c>
      <c r="B1635" s="5" t="s">
        <v>1727</v>
      </c>
      <c r="C1635" s="5" t="s">
        <v>1732</v>
      </c>
      <c r="D1635" s="7">
        <v>250000</v>
      </c>
      <c r="E1635" s="122">
        <f>VLOOKUP($D1635,Zusammenführung!$S$7:$AD$118,4,0)</f>
        <v>200000</v>
      </c>
      <c r="F1635" s="123">
        <f>VLOOKUP($D1635,Zusammenführung!$S$7:$AD$118,7,0)</f>
        <v>200000</v>
      </c>
      <c r="G1635" s="123">
        <f>VLOOKUP($D1635,Zusammenführung!$S$7:$AD$118,10,0)</f>
        <v>235010.06036217304</v>
      </c>
      <c r="H1635" s="285">
        <f ca="1">VLOOKUP(E1635,Zusammenführung!V$7:X$118,3,0)</f>
        <v>4</v>
      </c>
      <c r="I1635" s="162">
        <f ca="1">VLOOKUP(F1635,Zusammenführung!$Y$7:$AA$118,3,0)</f>
        <v>5</v>
      </c>
      <c r="J1635" s="286">
        <f ca="1">VLOOKUP(G1635,Zusammenführung!$AB$7:$AD$118,3,0)</f>
        <v>29</v>
      </c>
    </row>
    <row r="1636" spans="1:10" x14ac:dyDescent="0.25">
      <c r="A1636" s="6" t="s">
        <v>3754</v>
      </c>
      <c r="B1636" s="5" t="s">
        <v>1728</v>
      </c>
      <c r="C1636" s="5" t="s">
        <v>1732</v>
      </c>
      <c r="D1636" s="7">
        <v>200000</v>
      </c>
      <c r="E1636" s="122">
        <f>VLOOKUP($D1636,Zusammenführung!$S$7:$AD$118,4,0)</f>
        <v>200000</v>
      </c>
      <c r="F1636" s="123">
        <f>VLOOKUP($D1636,Zusammenführung!$S$7:$AD$118,7,0)</f>
        <v>200000</v>
      </c>
      <c r="G1636" s="123">
        <f>VLOOKUP($D1636,Zusammenführung!$S$7:$AD$118,10,0)</f>
        <v>200000</v>
      </c>
      <c r="H1636" s="285">
        <f ca="1">VLOOKUP(E1636,Zusammenführung!V$7:X$118,3,0)</f>
        <v>4</v>
      </c>
      <c r="I1636" s="162">
        <f ca="1">VLOOKUP(F1636,Zusammenführung!$Y$7:$AA$118,3,0)</f>
        <v>5</v>
      </c>
      <c r="J1636" s="286">
        <f ca="1">VLOOKUP(G1636,Zusammenführung!$AB$7:$AD$118,3,0)</f>
        <v>28</v>
      </c>
    </row>
    <row r="1637" spans="1:10" x14ac:dyDescent="0.25">
      <c r="A1637" s="6" t="s">
        <v>3755</v>
      </c>
      <c r="B1637" s="5" t="s">
        <v>1729</v>
      </c>
      <c r="C1637" s="5" t="s">
        <v>1732</v>
      </c>
      <c r="D1637" s="7">
        <v>200000</v>
      </c>
      <c r="E1637" s="122">
        <f>VLOOKUP($D1637,Zusammenführung!$S$7:$AD$118,4,0)</f>
        <v>200000</v>
      </c>
      <c r="F1637" s="123">
        <f>VLOOKUP($D1637,Zusammenführung!$S$7:$AD$118,7,0)</f>
        <v>200000</v>
      </c>
      <c r="G1637" s="123">
        <f>VLOOKUP($D1637,Zusammenführung!$S$7:$AD$118,10,0)</f>
        <v>200000</v>
      </c>
      <c r="H1637" s="285">
        <f ca="1">VLOOKUP(E1637,Zusammenführung!V$7:X$118,3,0)</f>
        <v>4</v>
      </c>
      <c r="I1637" s="162">
        <f ca="1">VLOOKUP(F1637,Zusammenführung!$Y$7:$AA$118,3,0)</f>
        <v>5</v>
      </c>
      <c r="J1637" s="286">
        <f ca="1">VLOOKUP(G1637,Zusammenführung!$AB$7:$AD$118,3,0)</f>
        <v>28</v>
      </c>
    </row>
    <row r="1638" spans="1:10" x14ac:dyDescent="0.25">
      <c r="A1638" s="6" t="s">
        <v>3756</v>
      </c>
      <c r="B1638" s="5" t="s">
        <v>1730</v>
      </c>
      <c r="C1638" s="5" t="s">
        <v>1732</v>
      </c>
      <c r="D1638" s="7">
        <v>175000</v>
      </c>
      <c r="E1638" s="122">
        <f>VLOOKUP($D1638,Zusammenführung!$S$7:$AD$118,4,0)</f>
        <v>200000</v>
      </c>
      <c r="F1638" s="123">
        <f>VLOOKUP($D1638,Zusammenführung!$S$7:$AD$118,7,0)</f>
        <v>150000</v>
      </c>
      <c r="G1638" s="123">
        <f>VLOOKUP($D1638,Zusammenführung!$S$7:$AD$118,10,0)</f>
        <v>172591.36212624583</v>
      </c>
      <c r="H1638" s="285">
        <f ca="1">VLOOKUP(E1638,Zusammenführung!V$7:X$118,3,0)</f>
        <v>4</v>
      </c>
      <c r="I1638" s="162">
        <f ca="1">VLOOKUP(F1638,Zusammenführung!$Y$7:$AA$118,3,0)</f>
        <v>4</v>
      </c>
      <c r="J1638" s="286">
        <f ca="1">VLOOKUP(G1638,Zusammenführung!$AB$7:$AD$118,3,0)</f>
        <v>26</v>
      </c>
    </row>
    <row r="1639" spans="1:10" x14ac:dyDescent="0.25">
      <c r="A1639" s="6" t="s">
        <v>3757</v>
      </c>
      <c r="B1639" s="5" t="s">
        <v>1731</v>
      </c>
      <c r="C1639" s="5" t="s">
        <v>1732</v>
      </c>
      <c r="D1639" s="7">
        <v>150000</v>
      </c>
      <c r="E1639" s="122">
        <f>VLOOKUP($D1639,Zusammenführung!$S$7:$AD$118,4,0)</f>
        <v>100000</v>
      </c>
      <c r="F1639" s="123">
        <f>VLOOKUP($D1639,Zusammenführung!$S$7:$AD$118,7,0)</f>
        <v>150000</v>
      </c>
      <c r="G1639" s="123">
        <f>VLOOKUP($D1639,Zusammenführung!$S$7:$AD$118,10,0)</f>
        <v>147176.07973421927</v>
      </c>
      <c r="H1639" s="285">
        <f ca="1">VLOOKUP(E1639,Zusammenführung!V$7:X$118,3,0)</f>
        <v>3</v>
      </c>
      <c r="I1639" s="162">
        <f ca="1">VLOOKUP(F1639,Zusammenführung!$Y$7:$AA$118,3,0)</f>
        <v>4</v>
      </c>
      <c r="J1639" s="286">
        <f ca="1">VLOOKUP(G1639,Zusammenführung!$AB$7:$AD$118,3,0)</f>
        <v>24</v>
      </c>
    </row>
    <row r="1640" spans="1:10" x14ac:dyDescent="0.25">
      <c r="A1640" s="6" t="s">
        <v>3758</v>
      </c>
      <c r="B1640" s="5" t="s">
        <v>1760</v>
      </c>
      <c r="C1640" s="5" t="s">
        <v>1803</v>
      </c>
      <c r="D1640" s="7">
        <v>7000000</v>
      </c>
      <c r="E1640" s="122">
        <f>VLOOKUP($D1640,Zusammenführung!$S$7:$AD$118,4,0)</f>
        <v>10000000</v>
      </c>
      <c r="F1640" s="123">
        <f>VLOOKUP($D1640,Zusammenführung!$S$7:$AD$118,7,0)</f>
        <v>8000000</v>
      </c>
      <c r="G1640" s="123">
        <f>VLOOKUP($D1640,Zusammenführung!$S$7:$AD$118,10,0)</f>
        <v>6492688.4139482565</v>
      </c>
      <c r="H1640" s="285">
        <f ca="1">VLOOKUP(E1640,Zusammenführung!V$7:X$118,3,0)</f>
        <v>9</v>
      </c>
      <c r="I1640" s="162">
        <f ca="1">VLOOKUP(F1640,Zusammenführung!$Y$7:$AA$118,3,0)</f>
        <v>15</v>
      </c>
      <c r="J1640" s="286">
        <f ca="1">VLOOKUP(G1640,Zusammenführung!$AB$7:$AD$118,3,0)</f>
        <v>58</v>
      </c>
    </row>
    <row r="1641" spans="1:10" x14ac:dyDescent="0.25">
      <c r="A1641" s="6" t="s">
        <v>3759</v>
      </c>
      <c r="B1641" s="5" t="s">
        <v>1761</v>
      </c>
      <c r="C1641" s="5" t="s">
        <v>1803</v>
      </c>
      <c r="D1641" s="7">
        <v>3500000</v>
      </c>
      <c r="E1641" s="122">
        <f>VLOOKUP($D1641,Zusammenführung!$S$7:$AD$118,4,0)</f>
        <v>3000000</v>
      </c>
      <c r="F1641" s="123">
        <f>VLOOKUP($D1641,Zusammenführung!$S$7:$AD$118,7,0)</f>
        <v>3000000</v>
      </c>
      <c r="G1641" s="123">
        <f>VLOOKUP($D1641,Zusammenführung!$S$7:$AD$118,10,0)</f>
        <v>3000000</v>
      </c>
      <c r="H1641" s="285">
        <f ca="1">VLOOKUP(E1641,Zusammenführung!V$7:X$118,3,0)</f>
        <v>8</v>
      </c>
      <c r="I1641" s="162">
        <f ca="1">VLOOKUP(F1641,Zusammenführung!$Y$7:$AA$118,3,0)</f>
        <v>13</v>
      </c>
      <c r="J1641" s="286">
        <f ca="1">VLOOKUP(G1641,Zusammenführung!$AB$7:$AD$118,3,0)</f>
        <v>56</v>
      </c>
    </row>
    <row r="1642" spans="1:10" x14ac:dyDescent="0.25">
      <c r="A1642" s="6" t="s">
        <v>3760</v>
      </c>
      <c r="B1642" s="5" t="s">
        <v>1762</v>
      </c>
      <c r="C1642" s="5" t="s">
        <v>1803</v>
      </c>
      <c r="D1642" s="7">
        <v>1600000</v>
      </c>
      <c r="E1642" s="122">
        <f>VLOOKUP($D1642,Zusammenführung!$S$7:$AD$118,4,0)</f>
        <v>1500000</v>
      </c>
      <c r="F1642" s="123">
        <f>VLOOKUP($D1642,Zusammenführung!$S$7:$AD$118,7,0)</f>
        <v>1500000</v>
      </c>
      <c r="G1642" s="123">
        <f>VLOOKUP($D1642,Zusammenführung!$S$7:$AD$118,10,0)</f>
        <v>1666666.6666666665</v>
      </c>
      <c r="H1642" s="285">
        <f ca="1">VLOOKUP(E1642,Zusammenführung!V$7:X$118,3,0)</f>
        <v>7</v>
      </c>
      <c r="I1642" s="162">
        <f ca="1">VLOOKUP(F1642,Zusammenführung!$Y$7:$AA$118,3,0)</f>
        <v>11</v>
      </c>
      <c r="J1642" s="286">
        <f ca="1">VLOOKUP(G1642,Zusammenführung!$AB$7:$AD$118,3,0)</f>
        <v>48</v>
      </c>
    </row>
    <row r="1643" spans="1:10" x14ac:dyDescent="0.25">
      <c r="A1643" s="6" t="s">
        <v>3761</v>
      </c>
      <c r="B1643" s="5" t="s">
        <v>1763</v>
      </c>
      <c r="C1643" s="5" t="s">
        <v>1803</v>
      </c>
      <c r="D1643" s="7">
        <v>1500000</v>
      </c>
      <c r="E1643" s="122">
        <f>VLOOKUP($D1643,Zusammenführung!$S$7:$AD$118,4,0)</f>
        <v>1500000</v>
      </c>
      <c r="F1643" s="123">
        <f>VLOOKUP($D1643,Zusammenführung!$S$7:$AD$118,7,0)</f>
        <v>1500000</v>
      </c>
      <c r="G1643" s="123">
        <f>VLOOKUP($D1643,Zusammenführung!$S$7:$AD$118,10,0)</f>
        <v>1514285.7142857141</v>
      </c>
      <c r="H1643" s="285">
        <f ca="1">VLOOKUP(E1643,Zusammenführung!V$7:X$118,3,0)</f>
        <v>7</v>
      </c>
      <c r="I1643" s="162">
        <f ca="1">VLOOKUP(F1643,Zusammenführung!$Y$7:$AA$118,3,0)</f>
        <v>11</v>
      </c>
      <c r="J1643" s="286">
        <f ca="1">VLOOKUP(G1643,Zusammenführung!$AB$7:$AD$118,3,0)</f>
        <v>47</v>
      </c>
    </row>
    <row r="1644" spans="1:10" x14ac:dyDescent="0.25">
      <c r="A1644" s="6" t="s">
        <v>3762</v>
      </c>
      <c r="B1644" s="5" t="s">
        <v>1765</v>
      </c>
      <c r="C1644" s="5" t="s">
        <v>1803</v>
      </c>
      <c r="D1644" s="7">
        <v>800000</v>
      </c>
      <c r="E1644" s="122">
        <f>VLOOKUP($D1644,Zusammenführung!$S$7:$AD$118,4,0)</f>
        <v>800000</v>
      </c>
      <c r="F1644" s="123">
        <f>VLOOKUP($D1644,Zusammenführung!$S$7:$AD$118,7,0)</f>
        <v>800000</v>
      </c>
      <c r="G1644" s="123">
        <f>VLOOKUP($D1644,Zusammenführung!$S$7:$AD$118,10,0)</f>
        <v>800000</v>
      </c>
      <c r="H1644" s="285">
        <f ca="1">VLOOKUP(E1644,Zusammenführung!V$7:X$118,3,0)</f>
        <v>6</v>
      </c>
      <c r="I1644" s="162">
        <f ca="1">VLOOKUP(F1644,Zusammenführung!$Y$7:$AA$118,3,0)</f>
        <v>9</v>
      </c>
      <c r="J1644" s="286">
        <f ca="1">VLOOKUP(G1644,Zusammenführung!$AB$7:$AD$118,3,0)</f>
        <v>42</v>
      </c>
    </row>
    <row r="1645" spans="1:10" x14ac:dyDescent="0.25">
      <c r="A1645" s="6" t="s">
        <v>3763</v>
      </c>
      <c r="B1645" s="5" t="s">
        <v>1764</v>
      </c>
      <c r="C1645" s="5" t="s">
        <v>1803</v>
      </c>
      <c r="D1645" s="7">
        <v>800000</v>
      </c>
      <c r="E1645" s="122">
        <f>VLOOKUP($D1645,Zusammenführung!$S$7:$AD$118,4,0)</f>
        <v>800000</v>
      </c>
      <c r="F1645" s="123">
        <f>VLOOKUP($D1645,Zusammenführung!$S$7:$AD$118,7,0)</f>
        <v>800000</v>
      </c>
      <c r="G1645" s="123">
        <f>VLOOKUP($D1645,Zusammenführung!$S$7:$AD$118,10,0)</f>
        <v>800000</v>
      </c>
      <c r="H1645" s="285">
        <f ca="1">VLOOKUP(E1645,Zusammenführung!V$7:X$118,3,0)</f>
        <v>6</v>
      </c>
      <c r="I1645" s="162">
        <f ca="1">VLOOKUP(F1645,Zusammenführung!$Y$7:$AA$118,3,0)</f>
        <v>9</v>
      </c>
      <c r="J1645" s="286">
        <f ca="1">VLOOKUP(G1645,Zusammenführung!$AB$7:$AD$118,3,0)</f>
        <v>42</v>
      </c>
    </row>
    <row r="1646" spans="1:10" x14ac:dyDescent="0.25">
      <c r="A1646" s="6" t="s">
        <v>3764</v>
      </c>
      <c r="B1646" s="5" t="s">
        <v>1766</v>
      </c>
      <c r="C1646" s="5" t="s">
        <v>1803</v>
      </c>
      <c r="D1646" s="7">
        <v>700000</v>
      </c>
      <c r="E1646" s="122">
        <f>VLOOKUP($D1646,Zusammenführung!$S$7:$AD$118,4,0)</f>
        <v>800000</v>
      </c>
      <c r="F1646" s="123">
        <f>VLOOKUP($D1646,Zusammenführung!$S$7:$AD$118,7,0)</f>
        <v>600000</v>
      </c>
      <c r="G1646" s="123">
        <f>VLOOKUP($D1646,Zusammenführung!$S$7:$AD$118,10,0)</f>
        <v>699798.79275653942</v>
      </c>
      <c r="H1646" s="285">
        <f ca="1">VLOOKUP(E1646,Zusammenführung!V$7:X$118,3,0)</f>
        <v>6</v>
      </c>
      <c r="I1646" s="162">
        <f ca="1">VLOOKUP(F1646,Zusammenführung!$Y$7:$AA$118,3,0)</f>
        <v>8</v>
      </c>
      <c r="J1646" s="286">
        <f ca="1">VLOOKUP(G1646,Zusammenführung!$AB$7:$AD$118,3,0)</f>
        <v>40</v>
      </c>
    </row>
    <row r="1647" spans="1:10" x14ac:dyDescent="0.25">
      <c r="A1647" s="6" t="s">
        <v>3765</v>
      </c>
      <c r="B1647" s="5" t="s">
        <v>1767</v>
      </c>
      <c r="C1647" s="5" t="s">
        <v>1803</v>
      </c>
      <c r="D1647" s="7">
        <v>650000</v>
      </c>
      <c r="E1647" s="122">
        <f>VLOOKUP($D1647,Zusammenführung!$S$7:$AD$118,4,0)</f>
        <v>500000</v>
      </c>
      <c r="F1647" s="123">
        <f>VLOOKUP($D1647,Zusammenführung!$S$7:$AD$118,7,0)</f>
        <v>600000</v>
      </c>
      <c r="G1647" s="123">
        <f>VLOOKUP($D1647,Zusammenführung!$S$7:$AD$118,10,0)</f>
        <v>651509.05432595592</v>
      </c>
      <c r="H1647" s="285">
        <f ca="1">VLOOKUP(E1647,Zusammenführung!V$7:X$118,3,0)</f>
        <v>5</v>
      </c>
      <c r="I1647" s="162">
        <f ca="1">VLOOKUP(F1647,Zusammenführung!$Y$7:$AA$118,3,0)</f>
        <v>8</v>
      </c>
      <c r="J1647" s="286">
        <f ca="1">VLOOKUP(G1647,Zusammenführung!$AB$7:$AD$118,3,0)</f>
        <v>39</v>
      </c>
    </row>
    <row r="1648" spans="1:10" x14ac:dyDescent="0.25">
      <c r="A1648" s="6" t="s">
        <v>3766</v>
      </c>
      <c r="B1648" s="5" t="s">
        <v>1769</v>
      </c>
      <c r="C1648" s="5" t="s">
        <v>1803</v>
      </c>
      <c r="D1648" s="7">
        <v>600000</v>
      </c>
      <c r="E1648" s="122">
        <f>VLOOKUP($D1648,Zusammenführung!$S$7:$AD$118,4,0)</f>
        <v>500000</v>
      </c>
      <c r="F1648" s="123">
        <f>VLOOKUP($D1648,Zusammenführung!$S$7:$AD$118,7,0)</f>
        <v>600000</v>
      </c>
      <c r="G1648" s="123">
        <f>VLOOKUP($D1648,Zusammenführung!$S$7:$AD$118,10,0)</f>
        <v>604426.55935613695</v>
      </c>
      <c r="H1648" s="285">
        <f ca="1">VLOOKUP(E1648,Zusammenführung!V$7:X$118,3,0)</f>
        <v>5</v>
      </c>
      <c r="I1648" s="162">
        <f ca="1">VLOOKUP(F1648,Zusammenführung!$Y$7:$AA$118,3,0)</f>
        <v>8</v>
      </c>
      <c r="J1648" s="286">
        <f ca="1">VLOOKUP(G1648,Zusammenführung!$AB$7:$AD$118,3,0)</f>
        <v>38</v>
      </c>
    </row>
    <row r="1649" spans="1:10" x14ac:dyDescent="0.25">
      <c r="A1649" s="6" t="s">
        <v>3767</v>
      </c>
      <c r="B1649" s="5" t="s">
        <v>1768</v>
      </c>
      <c r="C1649" s="5" t="s">
        <v>1803</v>
      </c>
      <c r="D1649" s="7">
        <v>600000</v>
      </c>
      <c r="E1649" s="122">
        <f>VLOOKUP($D1649,Zusammenführung!$S$7:$AD$118,4,0)</f>
        <v>500000</v>
      </c>
      <c r="F1649" s="123">
        <f>VLOOKUP($D1649,Zusammenführung!$S$7:$AD$118,7,0)</f>
        <v>600000</v>
      </c>
      <c r="G1649" s="123">
        <f>VLOOKUP($D1649,Zusammenführung!$S$7:$AD$118,10,0)</f>
        <v>604426.55935613695</v>
      </c>
      <c r="H1649" s="285">
        <f ca="1">VLOOKUP(E1649,Zusammenführung!V$7:X$118,3,0)</f>
        <v>5</v>
      </c>
      <c r="I1649" s="162">
        <f ca="1">VLOOKUP(F1649,Zusammenführung!$Y$7:$AA$118,3,0)</f>
        <v>8</v>
      </c>
      <c r="J1649" s="286">
        <f ca="1">VLOOKUP(G1649,Zusammenführung!$AB$7:$AD$118,3,0)</f>
        <v>38</v>
      </c>
    </row>
    <row r="1650" spans="1:10" x14ac:dyDescent="0.25">
      <c r="A1650" s="6" t="s">
        <v>3768</v>
      </c>
      <c r="B1650" s="5" t="s">
        <v>1770</v>
      </c>
      <c r="C1650" s="5" t="s">
        <v>1803</v>
      </c>
      <c r="D1650" s="7">
        <v>550000</v>
      </c>
      <c r="E1650" s="122">
        <f>VLOOKUP($D1650,Zusammenführung!$S$7:$AD$118,4,0)</f>
        <v>500000</v>
      </c>
      <c r="F1650" s="123">
        <f>VLOOKUP($D1650,Zusammenführung!$S$7:$AD$118,7,0)</f>
        <v>600000</v>
      </c>
      <c r="G1650" s="123">
        <f>VLOOKUP($D1650,Zusammenführung!$S$7:$AD$118,10,0)</f>
        <v>558551.30784708261</v>
      </c>
      <c r="H1650" s="285">
        <f ca="1">VLOOKUP(E1650,Zusammenführung!V$7:X$118,3,0)</f>
        <v>5</v>
      </c>
      <c r="I1650" s="162">
        <f ca="1">VLOOKUP(F1650,Zusammenführung!$Y$7:$AA$118,3,0)</f>
        <v>8</v>
      </c>
      <c r="J1650" s="286">
        <f ca="1">VLOOKUP(G1650,Zusammenführung!$AB$7:$AD$118,3,0)</f>
        <v>37</v>
      </c>
    </row>
    <row r="1651" spans="1:10" x14ac:dyDescent="0.25">
      <c r="A1651" s="6" t="s">
        <v>3769</v>
      </c>
      <c r="B1651" s="5" t="s">
        <v>1771</v>
      </c>
      <c r="C1651" s="5" t="s">
        <v>1803</v>
      </c>
      <c r="D1651" s="7">
        <v>475000</v>
      </c>
      <c r="E1651" s="122">
        <f>VLOOKUP($D1651,Zusammenführung!$S$7:$AD$118,4,0)</f>
        <v>500000</v>
      </c>
      <c r="F1651" s="123">
        <f>VLOOKUP($D1651,Zusammenführung!$S$7:$AD$118,7,0)</f>
        <v>400000</v>
      </c>
      <c r="G1651" s="123">
        <f>VLOOKUP($D1651,Zusammenführung!$S$7:$AD$118,10,0)</f>
        <v>470422.53521126771</v>
      </c>
      <c r="H1651" s="285">
        <f ca="1">VLOOKUP(E1651,Zusammenführung!V$7:X$118,3,0)</f>
        <v>5</v>
      </c>
      <c r="I1651" s="162">
        <f ca="1">VLOOKUP(F1651,Zusammenführung!$Y$7:$AA$118,3,0)</f>
        <v>7</v>
      </c>
      <c r="J1651" s="286">
        <f ca="1">VLOOKUP(G1651,Zusammenführung!$AB$7:$AD$118,3,0)</f>
        <v>35</v>
      </c>
    </row>
    <row r="1652" spans="1:10" x14ac:dyDescent="0.25">
      <c r="A1652" s="6" t="s">
        <v>3770</v>
      </c>
      <c r="B1652" s="5" t="s">
        <v>1776</v>
      </c>
      <c r="C1652" s="5" t="s">
        <v>1803</v>
      </c>
      <c r="D1652" s="7">
        <v>400000</v>
      </c>
      <c r="E1652" s="122">
        <f>VLOOKUP($D1652,Zusammenführung!$S$7:$AD$118,4,0)</f>
        <v>500000</v>
      </c>
      <c r="F1652" s="123">
        <f>VLOOKUP($D1652,Zusammenführung!$S$7:$AD$118,7,0)</f>
        <v>400000</v>
      </c>
      <c r="G1652" s="123">
        <f>VLOOKUP($D1652,Zusammenführung!$S$7:$AD$118,10,0)</f>
        <v>387122.73641851114</v>
      </c>
      <c r="H1652" s="285">
        <f ca="1">VLOOKUP(E1652,Zusammenführung!V$7:X$118,3,0)</f>
        <v>5</v>
      </c>
      <c r="I1652" s="162">
        <f ca="1">VLOOKUP(F1652,Zusammenführung!$Y$7:$AA$118,3,0)</f>
        <v>7</v>
      </c>
      <c r="J1652" s="286">
        <f ca="1">VLOOKUP(G1652,Zusammenführung!$AB$7:$AD$118,3,0)</f>
        <v>33</v>
      </c>
    </row>
    <row r="1653" spans="1:10" x14ac:dyDescent="0.25">
      <c r="A1653" s="6" t="s">
        <v>3771</v>
      </c>
      <c r="B1653" s="5" t="s">
        <v>1774</v>
      </c>
      <c r="C1653" s="5" t="s">
        <v>1803</v>
      </c>
      <c r="D1653" s="7">
        <v>400000</v>
      </c>
      <c r="E1653" s="122">
        <f>VLOOKUP($D1653,Zusammenführung!$S$7:$AD$118,4,0)</f>
        <v>500000</v>
      </c>
      <c r="F1653" s="123">
        <f>VLOOKUP($D1653,Zusammenführung!$S$7:$AD$118,7,0)</f>
        <v>400000</v>
      </c>
      <c r="G1653" s="123">
        <f>VLOOKUP($D1653,Zusammenführung!$S$7:$AD$118,10,0)</f>
        <v>387122.73641851114</v>
      </c>
      <c r="H1653" s="285">
        <f ca="1">VLOOKUP(E1653,Zusammenführung!V$7:X$118,3,0)</f>
        <v>5</v>
      </c>
      <c r="I1653" s="162">
        <f ca="1">VLOOKUP(F1653,Zusammenführung!$Y$7:$AA$118,3,0)</f>
        <v>7</v>
      </c>
      <c r="J1653" s="286">
        <f ca="1">VLOOKUP(G1653,Zusammenführung!$AB$7:$AD$118,3,0)</f>
        <v>33</v>
      </c>
    </row>
    <row r="1654" spans="1:10" x14ac:dyDescent="0.25">
      <c r="A1654" s="6" t="s">
        <v>3772</v>
      </c>
      <c r="B1654" s="5" t="s">
        <v>1772</v>
      </c>
      <c r="C1654" s="5" t="s">
        <v>1803</v>
      </c>
      <c r="D1654" s="7">
        <v>400000</v>
      </c>
      <c r="E1654" s="122">
        <f>VLOOKUP($D1654,Zusammenführung!$S$7:$AD$118,4,0)</f>
        <v>500000</v>
      </c>
      <c r="F1654" s="123">
        <f>VLOOKUP($D1654,Zusammenführung!$S$7:$AD$118,7,0)</f>
        <v>400000</v>
      </c>
      <c r="G1654" s="123">
        <f>VLOOKUP($D1654,Zusammenführung!$S$7:$AD$118,10,0)</f>
        <v>387122.73641851114</v>
      </c>
      <c r="H1654" s="285">
        <f ca="1">VLOOKUP(E1654,Zusammenführung!V$7:X$118,3,0)</f>
        <v>5</v>
      </c>
      <c r="I1654" s="162">
        <f ca="1">VLOOKUP(F1654,Zusammenführung!$Y$7:$AA$118,3,0)</f>
        <v>7</v>
      </c>
      <c r="J1654" s="286">
        <f ca="1">VLOOKUP(G1654,Zusammenführung!$AB$7:$AD$118,3,0)</f>
        <v>33</v>
      </c>
    </row>
    <row r="1655" spans="1:10" x14ac:dyDescent="0.25">
      <c r="A1655" s="6" t="s">
        <v>3773</v>
      </c>
      <c r="B1655" s="5" t="s">
        <v>1773</v>
      </c>
      <c r="C1655" s="5" t="s">
        <v>1803</v>
      </c>
      <c r="D1655" s="7">
        <v>400000</v>
      </c>
      <c r="E1655" s="122">
        <f>VLOOKUP($D1655,Zusammenführung!$S$7:$AD$118,4,0)</f>
        <v>500000</v>
      </c>
      <c r="F1655" s="123">
        <f>VLOOKUP($D1655,Zusammenführung!$S$7:$AD$118,7,0)</f>
        <v>400000</v>
      </c>
      <c r="G1655" s="123">
        <f>VLOOKUP($D1655,Zusammenführung!$S$7:$AD$118,10,0)</f>
        <v>387122.73641851114</v>
      </c>
      <c r="H1655" s="285">
        <f ca="1">VLOOKUP(E1655,Zusammenführung!V$7:X$118,3,0)</f>
        <v>5</v>
      </c>
      <c r="I1655" s="162">
        <f ca="1">VLOOKUP(F1655,Zusammenführung!$Y$7:$AA$118,3,0)</f>
        <v>7</v>
      </c>
      <c r="J1655" s="286">
        <f ca="1">VLOOKUP(G1655,Zusammenführung!$AB$7:$AD$118,3,0)</f>
        <v>33</v>
      </c>
    </row>
    <row r="1656" spans="1:10" x14ac:dyDescent="0.25">
      <c r="A1656" s="6" t="s">
        <v>3774</v>
      </c>
      <c r="B1656" s="5" t="s">
        <v>1775</v>
      </c>
      <c r="C1656" s="5" t="s">
        <v>1803</v>
      </c>
      <c r="D1656" s="7">
        <v>400000</v>
      </c>
      <c r="E1656" s="122">
        <f>VLOOKUP($D1656,Zusammenführung!$S$7:$AD$118,4,0)</f>
        <v>500000</v>
      </c>
      <c r="F1656" s="123">
        <f>VLOOKUP($D1656,Zusammenführung!$S$7:$AD$118,7,0)</f>
        <v>400000</v>
      </c>
      <c r="G1656" s="123">
        <f>VLOOKUP($D1656,Zusammenführung!$S$7:$AD$118,10,0)</f>
        <v>387122.73641851114</v>
      </c>
      <c r="H1656" s="285">
        <f ca="1">VLOOKUP(E1656,Zusammenführung!V$7:X$118,3,0)</f>
        <v>5</v>
      </c>
      <c r="I1656" s="162">
        <f ca="1">VLOOKUP(F1656,Zusammenführung!$Y$7:$AA$118,3,0)</f>
        <v>7</v>
      </c>
      <c r="J1656" s="286">
        <f ca="1">VLOOKUP(G1656,Zusammenführung!$AB$7:$AD$118,3,0)</f>
        <v>33</v>
      </c>
    </row>
    <row r="1657" spans="1:10" x14ac:dyDescent="0.25">
      <c r="A1657" s="6" t="s">
        <v>3775</v>
      </c>
      <c r="B1657" s="5" t="s">
        <v>1778</v>
      </c>
      <c r="C1657" s="5" t="s">
        <v>1803</v>
      </c>
      <c r="D1657" s="7">
        <v>350000</v>
      </c>
      <c r="E1657" s="122">
        <f>VLOOKUP($D1657,Zusammenführung!$S$7:$AD$118,4,0)</f>
        <v>200000</v>
      </c>
      <c r="F1657" s="123">
        <f>VLOOKUP($D1657,Zusammenführung!$S$7:$AD$118,7,0)</f>
        <v>300000</v>
      </c>
      <c r="G1657" s="123">
        <f>VLOOKUP($D1657,Zusammenführung!$S$7:$AD$118,10,0)</f>
        <v>347283.70221327973</v>
      </c>
      <c r="H1657" s="285">
        <f ca="1">VLOOKUP(E1657,Zusammenführung!V$7:X$118,3,0)</f>
        <v>4</v>
      </c>
      <c r="I1657" s="162">
        <f ca="1">VLOOKUP(F1657,Zusammenführung!$Y$7:$AA$118,3,0)</f>
        <v>6</v>
      </c>
      <c r="J1657" s="286">
        <f ca="1">VLOOKUP(G1657,Zusammenführung!$AB$7:$AD$118,3,0)</f>
        <v>32</v>
      </c>
    </row>
    <row r="1658" spans="1:10" x14ac:dyDescent="0.25">
      <c r="A1658" s="6" t="s">
        <v>3776</v>
      </c>
      <c r="B1658" s="5" t="s">
        <v>1777</v>
      </c>
      <c r="C1658" s="5" t="s">
        <v>1803</v>
      </c>
      <c r="D1658" s="7">
        <v>350000</v>
      </c>
      <c r="E1658" s="122">
        <f>VLOOKUP($D1658,Zusammenführung!$S$7:$AD$118,4,0)</f>
        <v>200000</v>
      </c>
      <c r="F1658" s="123">
        <f>VLOOKUP($D1658,Zusammenführung!$S$7:$AD$118,7,0)</f>
        <v>300000</v>
      </c>
      <c r="G1658" s="123">
        <f>VLOOKUP($D1658,Zusammenführung!$S$7:$AD$118,10,0)</f>
        <v>347283.70221327973</v>
      </c>
      <c r="H1658" s="285">
        <f ca="1">VLOOKUP(E1658,Zusammenführung!V$7:X$118,3,0)</f>
        <v>4</v>
      </c>
      <c r="I1658" s="162">
        <f ca="1">VLOOKUP(F1658,Zusammenführung!$Y$7:$AA$118,3,0)</f>
        <v>6</v>
      </c>
      <c r="J1658" s="286">
        <f ca="1">VLOOKUP(G1658,Zusammenführung!$AB$7:$AD$118,3,0)</f>
        <v>32</v>
      </c>
    </row>
    <row r="1659" spans="1:10" x14ac:dyDescent="0.25">
      <c r="A1659" s="6" t="s">
        <v>3777</v>
      </c>
      <c r="B1659" s="5" t="s">
        <v>1780</v>
      </c>
      <c r="C1659" s="5" t="s">
        <v>1803</v>
      </c>
      <c r="D1659" s="7">
        <v>300000</v>
      </c>
      <c r="E1659" s="122">
        <f>VLOOKUP($D1659,Zusammenführung!$S$7:$AD$118,4,0)</f>
        <v>200000</v>
      </c>
      <c r="F1659" s="123">
        <f>VLOOKUP($D1659,Zusammenführung!$S$7:$AD$118,7,0)</f>
        <v>300000</v>
      </c>
      <c r="G1659" s="123">
        <f>VLOOKUP($D1659,Zusammenführung!$S$7:$AD$118,10,0)</f>
        <v>308651.9114688129</v>
      </c>
      <c r="H1659" s="285">
        <f ca="1">VLOOKUP(E1659,Zusammenführung!V$7:X$118,3,0)</f>
        <v>4</v>
      </c>
      <c r="I1659" s="162">
        <f ca="1">VLOOKUP(F1659,Zusammenführung!$Y$7:$AA$118,3,0)</f>
        <v>6</v>
      </c>
      <c r="J1659" s="286">
        <f ca="1">VLOOKUP(G1659,Zusammenführung!$AB$7:$AD$118,3,0)</f>
        <v>31</v>
      </c>
    </row>
    <row r="1660" spans="1:10" x14ac:dyDescent="0.25">
      <c r="A1660" s="6" t="s">
        <v>3778</v>
      </c>
      <c r="B1660" s="5" t="s">
        <v>1779</v>
      </c>
      <c r="C1660" s="5" t="s">
        <v>1803</v>
      </c>
      <c r="D1660" s="7">
        <v>300000</v>
      </c>
      <c r="E1660" s="122">
        <f>VLOOKUP($D1660,Zusammenführung!$S$7:$AD$118,4,0)</f>
        <v>200000</v>
      </c>
      <c r="F1660" s="123">
        <f>VLOOKUP($D1660,Zusammenführung!$S$7:$AD$118,7,0)</f>
        <v>300000</v>
      </c>
      <c r="G1660" s="123">
        <f>VLOOKUP($D1660,Zusammenführung!$S$7:$AD$118,10,0)</f>
        <v>308651.9114688129</v>
      </c>
      <c r="H1660" s="285">
        <f ca="1">VLOOKUP(E1660,Zusammenführung!V$7:X$118,3,0)</f>
        <v>4</v>
      </c>
      <c r="I1660" s="162">
        <f ca="1">VLOOKUP(F1660,Zusammenführung!$Y$7:$AA$118,3,0)</f>
        <v>6</v>
      </c>
      <c r="J1660" s="286">
        <f ca="1">VLOOKUP(G1660,Zusammenführung!$AB$7:$AD$118,3,0)</f>
        <v>31</v>
      </c>
    </row>
    <row r="1661" spans="1:10" x14ac:dyDescent="0.25">
      <c r="A1661" s="6" t="s">
        <v>3779</v>
      </c>
      <c r="B1661" s="5" t="s">
        <v>1781</v>
      </c>
      <c r="C1661" s="5" t="s">
        <v>1804</v>
      </c>
      <c r="D1661" s="7">
        <v>2800000</v>
      </c>
      <c r="E1661" s="122">
        <f>VLOOKUP($D1661,Zusammenführung!$S$7:$AD$118,4,0)</f>
        <v>3000000</v>
      </c>
      <c r="F1661" s="123">
        <f>VLOOKUP($D1661,Zusammenführung!$S$7:$AD$118,7,0)</f>
        <v>3000000</v>
      </c>
      <c r="G1661" s="123">
        <f>VLOOKUP($D1661,Zusammenführung!$S$7:$AD$118,10,0)</f>
        <v>2822222.222222222</v>
      </c>
      <c r="H1661" s="285">
        <f ca="1">VLOOKUP(E1661,Zusammenführung!V$7:X$118,3,0)</f>
        <v>8</v>
      </c>
      <c r="I1661" s="162">
        <f ca="1">VLOOKUP(F1661,Zusammenführung!$Y$7:$AA$118,3,0)</f>
        <v>13</v>
      </c>
      <c r="J1661" s="286">
        <f ca="1">VLOOKUP(G1661,Zusammenführung!$AB$7:$AD$118,3,0)</f>
        <v>55</v>
      </c>
    </row>
    <row r="1662" spans="1:10" x14ac:dyDescent="0.25">
      <c r="A1662" s="6" t="s">
        <v>3780</v>
      </c>
      <c r="B1662" s="5" t="s">
        <v>1782</v>
      </c>
      <c r="C1662" s="5" t="s">
        <v>1804</v>
      </c>
      <c r="D1662" s="7">
        <v>650000</v>
      </c>
      <c r="E1662" s="122">
        <f>VLOOKUP($D1662,Zusammenführung!$S$7:$AD$118,4,0)</f>
        <v>500000</v>
      </c>
      <c r="F1662" s="123">
        <f>VLOOKUP($D1662,Zusammenführung!$S$7:$AD$118,7,0)</f>
        <v>600000</v>
      </c>
      <c r="G1662" s="123">
        <f>VLOOKUP($D1662,Zusammenführung!$S$7:$AD$118,10,0)</f>
        <v>651509.05432595592</v>
      </c>
      <c r="H1662" s="285">
        <f ca="1">VLOOKUP(E1662,Zusammenführung!V$7:X$118,3,0)</f>
        <v>5</v>
      </c>
      <c r="I1662" s="162">
        <f ca="1">VLOOKUP(F1662,Zusammenführung!$Y$7:$AA$118,3,0)</f>
        <v>8</v>
      </c>
      <c r="J1662" s="286">
        <f ca="1">VLOOKUP(G1662,Zusammenführung!$AB$7:$AD$118,3,0)</f>
        <v>39</v>
      </c>
    </row>
    <row r="1663" spans="1:10" x14ac:dyDescent="0.25">
      <c r="A1663" s="6" t="s">
        <v>3781</v>
      </c>
      <c r="B1663" s="5" t="s">
        <v>1783</v>
      </c>
      <c r="C1663" s="5" t="s">
        <v>1804</v>
      </c>
      <c r="D1663" s="7">
        <v>525000</v>
      </c>
      <c r="E1663" s="122">
        <f>VLOOKUP($D1663,Zusammenführung!$S$7:$AD$118,4,0)</f>
        <v>500000</v>
      </c>
      <c r="F1663" s="123">
        <f>VLOOKUP($D1663,Zusammenführung!$S$7:$AD$118,7,0)</f>
        <v>600000</v>
      </c>
      <c r="G1663" s="123">
        <f>VLOOKUP($D1663,Zusammenführung!$S$7:$AD$118,10,0)</f>
        <v>513883.29979879287</v>
      </c>
      <c r="H1663" s="285">
        <f ca="1">VLOOKUP(E1663,Zusammenführung!V$7:X$118,3,0)</f>
        <v>5</v>
      </c>
      <c r="I1663" s="162">
        <f ca="1">VLOOKUP(F1663,Zusammenführung!$Y$7:$AA$118,3,0)</f>
        <v>8</v>
      </c>
      <c r="J1663" s="286">
        <f ca="1">VLOOKUP(G1663,Zusammenführung!$AB$7:$AD$118,3,0)</f>
        <v>36</v>
      </c>
    </row>
    <row r="1664" spans="1:10" x14ac:dyDescent="0.25">
      <c r="A1664" s="6" t="s">
        <v>3782</v>
      </c>
      <c r="B1664" s="5" t="s">
        <v>1784</v>
      </c>
      <c r="C1664" s="5" t="s">
        <v>1804</v>
      </c>
      <c r="D1664" s="7">
        <v>475000</v>
      </c>
      <c r="E1664" s="122">
        <f>VLOOKUP($D1664,Zusammenführung!$S$7:$AD$118,4,0)</f>
        <v>500000</v>
      </c>
      <c r="F1664" s="123">
        <f>VLOOKUP($D1664,Zusammenführung!$S$7:$AD$118,7,0)</f>
        <v>400000</v>
      </c>
      <c r="G1664" s="123">
        <f>VLOOKUP($D1664,Zusammenführung!$S$7:$AD$118,10,0)</f>
        <v>470422.53521126771</v>
      </c>
      <c r="H1664" s="285">
        <f ca="1">VLOOKUP(E1664,Zusammenführung!V$7:X$118,3,0)</f>
        <v>5</v>
      </c>
      <c r="I1664" s="162">
        <f ca="1">VLOOKUP(F1664,Zusammenführung!$Y$7:$AA$118,3,0)</f>
        <v>7</v>
      </c>
      <c r="J1664" s="286">
        <f ca="1">VLOOKUP(G1664,Zusammenführung!$AB$7:$AD$118,3,0)</f>
        <v>35</v>
      </c>
    </row>
    <row r="1665" spans="1:10" x14ac:dyDescent="0.25">
      <c r="A1665" s="6" t="s">
        <v>3783</v>
      </c>
      <c r="B1665" s="5" t="s">
        <v>1785</v>
      </c>
      <c r="C1665" s="5" t="s">
        <v>1804</v>
      </c>
      <c r="D1665" s="7">
        <v>450000</v>
      </c>
      <c r="E1665" s="122">
        <f>VLOOKUP($D1665,Zusammenführung!$S$7:$AD$118,4,0)</f>
        <v>500000</v>
      </c>
      <c r="F1665" s="123">
        <f>VLOOKUP($D1665,Zusammenführung!$S$7:$AD$118,7,0)</f>
        <v>400000</v>
      </c>
      <c r="G1665" s="123">
        <f>VLOOKUP($D1665,Zusammenführung!$S$7:$AD$118,10,0)</f>
        <v>470422.53521126771</v>
      </c>
      <c r="H1665" s="285">
        <f ca="1">VLOOKUP(E1665,Zusammenführung!V$7:X$118,3,0)</f>
        <v>5</v>
      </c>
      <c r="I1665" s="162">
        <f ca="1">VLOOKUP(F1665,Zusammenführung!$Y$7:$AA$118,3,0)</f>
        <v>7</v>
      </c>
      <c r="J1665" s="286">
        <f ca="1">VLOOKUP(G1665,Zusammenführung!$AB$7:$AD$118,3,0)</f>
        <v>35</v>
      </c>
    </row>
    <row r="1666" spans="1:10" x14ac:dyDescent="0.25">
      <c r="A1666" s="6" t="s">
        <v>3784</v>
      </c>
      <c r="B1666" s="5" t="s">
        <v>1786</v>
      </c>
      <c r="C1666" s="5" t="s">
        <v>1804</v>
      </c>
      <c r="D1666" s="7">
        <v>450000</v>
      </c>
      <c r="E1666" s="122">
        <f>VLOOKUP($D1666,Zusammenführung!$S$7:$AD$118,4,0)</f>
        <v>500000</v>
      </c>
      <c r="F1666" s="123">
        <f>VLOOKUP($D1666,Zusammenführung!$S$7:$AD$118,7,0)</f>
        <v>400000</v>
      </c>
      <c r="G1666" s="123">
        <f>VLOOKUP($D1666,Zusammenführung!$S$7:$AD$118,10,0)</f>
        <v>470422.53521126771</v>
      </c>
      <c r="H1666" s="285">
        <f ca="1">VLOOKUP(E1666,Zusammenführung!V$7:X$118,3,0)</f>
        <v>5</v>
      </c>
      <c r="I1666" s="162">
        <f ca="1">VLOOKUP(F1666,Zusammenführung!$Y$7:$AA$118,3,0)</f>
        <v>7</v>
      </c>
      <c r="J1666" s="286">
        <f ca="1">VLOOKUP(G1666,Zusammenführung!$AB$7:$AD$118,3,0)</f>
        <v>35</v>
      </c>
    </row>
    <row r="1667" spans="1:10" x14ac:dyDescent="0.25">
      <c r="A1667" s="6" t="s">
        <v>3785</v>
      </c>
      <c r="B1667" s="5" t="s">
        <v>1788</v>
      </c>
      <c r="C1667" s="5" t="s">
        <v>1804</v>
      </c>
      <c r="D1667" s="7">
        <v>300000</v>
      </c>
      <c r="E1667" s="122">
        <f>VLOOKUP($D1667,Zusammenführung!$S$7:$AD$118,4,0)</f>
        <v>200000</v>
      </c>
      <c r="F1667" s="123">
        <f>VLOOKUP($D1667,Zusammenführung!$S$7:$AD$118,7,0)</f>
        <v>300000</v>
      </c>
      <c r="G1667" s="123">
        <f>VLOOKUP($D1667,Zusammenführung!$S$7:$AD$118,10,0)</f>
        <v>308651.9114688129</v>
      </c>
      <c r="H1667" s="285">
        <f ca="1">VLOOKUP(E1667,Zusammenführung!V$7:X$118,3,0)</f>
        <v>4</v>
      </c>
      <c r="I1667" s="162">
        <f ca="1">VLOOKUP(F1667,Zusammenführung!$Y$7:$AA$118,3,0)</f>
        <v>6</v>
      </c>
      <c r="J1667" s="286">
        <f ca="1">VLOOKUP(G1667,Zusammenführung!$AB$7:$AD$118,3,0)</f>
        <v>31</v>
      </c>
    </row>
    <row r="1668" spans="1:10" x14ac:dyDescent="0.25">
      <c r="A1668" s="6" t="s">
        <v>3786</v>
      </c>
      <c r="B1668" s="5" t="s">
        <v>1787</v>
      </c>
      <c r="C1668" s="5" t="s">
        <v>1804</v>
      </c>
      <c r="D1668" s="7">
        <v>300000</v>
      </c>
      <c r="E1668" s="122">
        <f>VLOOKUP($D1668,Zusammenführung!$S$7:$AD$118,4,0)</f>
        <v>200000</v>
      </c>
      <c r="F1668" s="123">
        <f>VLOOKUP($D1668,Zusammenführung!$S$7:$AD$118,7,0)</f>
        <v>300000</v>
      </c>
      <c r="G1668" s="123">
        <f>VLOOKUP($D1668,Zusammenführung!$S$7:$AD$118,10,0)</f>
        <v>308651.9114688129</v>
      </c>
      <c r="H1668" s="285">
        <f ca="1">VLOOKUP(E1668,Zusammenführung!V$7:X$118,3,0)</f>
        <v>4</v>
      </c>
      <c r="I1668" s="162">
        <f ca="1">VLOOKUP(F1668,Zusammenführung!$Y$7:$AA$118,3,0)</f>
        <v>6</v>
      </c>
      <c r="J1668" s="286">
        <f ca="1">VLOOKUP(G1668,Zusammenführung!$AB$7:$AD$118,3,0)</f>
        <v>31</v>
      </c>
    </row>
    <row r="1669" spans="1:10" x14ac:dyDescent="0.25">
      <c r="A1669" s="6" t="s">
        <v>3787</v>
      </c>
      <c r="B1669" s="5" t="s">
        <v>1789</v>
      </c>
      <c r="C1669" s="5" t="s">
        <v>1804</v>
      </c>
      <c r="D1669" s="7">
        <v>300000</v>
      </c>
      <c r="E1669" s="122">
        <f>VLOOKUP($D1669,Zusammenführung!$S$7:$AD$118,4,0)</f>
        <v>200000</v>
      </c>
      <c r="F1669" s="123">
        <f>VLOOKUP($D1669,Zusammenführung!$S$7:$AD$118,7,0)</f>
        <v>300000</v>
      </c>
      <c r="G1669" s="123">
        <f>VLOOKUP($D1669,Zusammenführung!$S$7:$AD$118,10,0)</f>
        <v>308651.9114688129</v>
      </c>
      <c r="H1669" s="285">
        <f ca="1">VLOOKUP(E1669,Zusammenführung!V$7:X$118,3,0)</f>
        <v>4</v>
      </c>
      <c r="I1669" s="162">
        <f ca="1">VLOOKUP(F1669,Zusammenführung!$Y$7:$AA$118,3,0)</f>
        <v>6</v>
      </c>
      <c r="J1669" s="286">
        <f ca="1">VLOOKUP(G1669,Zusammenführung!$AB$7:$AD$118,3,0)</f>
        <v>31</v>
      </c>
    </row>
    <row r="1670" spans="1:10" x14ac:dyDescent="0.25">
      <c r="A1670" s="6" t="s">
        <v>3788</v>
      </c>
      <c r="B1670" s="5" t="s">
        <v>1790</v>
      </c>
      <c r="C1670" s="5" t="s">
        <v>1804</v>
      </c>
      <c r="D1670" s="7">
        <v>250000</v>
      </c>
      <c r="E1670" s="122">
        <f>VLOOKUP($D1670,Zusammenführung!$S$7:$AD$118,4,0)</f>
        <v>200000</v>
      </c>
      <c r="F1670" s="123">
        <f>VLOOKUP($D1670,Zusammenführung!$S$7:$AD$118,7,0)</f>
        <v>200000</v>
      </c>
      <c r="G1670" s="123">
        <f>VLOOKUP($D1670,Zusammenführung!$S$7:$AD$118,10,0)</f>
        <v>235010.06036217304</v>
      </c>
      <c r="H1670" s="285">
        <f ca="1">VLOOKUP(E1670,Zusammenführung!V$7:X$118,3,0)</f>
        <v>4</v>
      </c>
      <c r="I1670" s="162">
        <f ca="1">VLOOKUP(F1670,Zusammenführung!$Y$7:$AA$118,3,0)</f>
        <v>5</v>
      </c>
      <c r="J1670" s="286">
        <f ca="1">VLOOKUP(G1670,Zusammenführung!$AB$7:$AD$118,3,0)</f>
        <v>29</v>
      </c>
    </row>
    <row r="1671" spans="1:10" x14ac:dyDescent="0.25">
      <c r="A1671" s="6" t="s">
        <v>3789</v>
      </c>
      <c r="B1671" s="5" t="s">
        <v>1792</v>
      </c>
      <c r="C1671" s="5" t="s">
        <v>1804</v>
      </c>
      <c r="D1671" s="7">
        <v>250000</v>
      </c>
      <c r="E1671" s="122">
        <f>VLOOKUP($D1671,Zusammenführung!$S$7:$AD$118,4,0)</f>
        <v>200000</v>
      </c>
      <c r="F1671" s="123">
        <f>VLOOKUP($D1671,Zusammenführung!$S$7:$AD$118,7,0)</f>
        <v>200000</v>
      </c>
      <c r="G1671" s="123">
        <f>VLOOKUP($D1671,Zusammenführung!$S$7:$AD$118,10,0)</f>
        <v>235010.06036217304</v>
      </c>
      <c r="H1671" s="285">
        <f ca="1">VLOOKUP(E1671,Zusammenführung!V$7:X$118,3,0)</f>
        <v>4</v>
      </c>
      <c r="I1671" s="162">
        <f ca="1">VLOOKUP(F1671,Zusammenführung!$Y$7:$AA$118,3,0)</f>
        <v>5</v>
      </c>
      <c r="J1671" s="286">
        <f ca="1">VLOOKUP(G1671,Zusammenführung!$AB$7:$AD$118,3,0)</f>
        <v>29</v>
      </c>
    </row>
    <row r="1672" spans="1:10" x14ac:dyDescent="0.25">
      <c r="A1672" s="6" t="s">
        <v>3790</v>
      </c>
      <c r="B1672" s="5" t="s">
        <v>1791</v>
      </c>
      <c r="C1672" s="5" t="s">
        <v>1804</v>
      </c>
      <c r="D1672" s="7">
        <v>250000</v>
      </c>
      <c r="E1672" s="122">
        <f>VLOOKUP($D1672,Zusammenführung!$S$7:$AD$118,4,0)</f>
        <v>200000</v>
      </c>
      <c r="F1672" s="123">
        <f>VLOOKUP($D1672,Zusammenführung!$S$7:$AD$118,7,0)</f>
        <v>200000</v>
      </c>
      <c r="G1672" s="123">
        <f>VLOOKUP($D1672,Zusammenführung!$S$7:$AD$118,10,0)</f>
        <v>235010.06036217304</v>
      </c>
      <c r="H1672" s="285">
        <f ca="1">VLOOKUP(E1672,Zusammenführung!V$7:X$118,3,0)</f>
        <v>4</v>
      </c>
      <c r="I1672" s="162">
        <f ca="1">VLOOKUP(F1672,Zusammenführung!$Y$7:$AA$118,3,0)</f>
        <v>5</v>
      </c>
      <c r="J1672" s="286">
        <f ca="1">VLOOKUP(G1672,Zusammenführung!$AB$7:$AD$118,3,0)</f>
        <v>29</v>
      </c>
    </row>
    <row r="1673" spans="1:10" x14ac:dyDescent="0.25">
      <c r="A1673" s="6" t="s">
        <v>3791</v>
      </c>
      <c r="B1673" s="5" t="s">
        <v>1793</v>
      </c>
      <c r="C1673" s="5" t="s">
        <v>1804</v>
      </c>
      <c r="D1673" s="7">
        <v>225000</v>
      </c>
      <c r="E1673" s="122">
        <f>VLOOKUP($D1673,Zusammenführung!$S$7:$AD$118,4,0)</f>
        <v>200000</v>
      </c>
      <c r="F1673" s="123">
        <f>VLOOKUP($D1673,Zusammenführung!$S$7:$AD$118,7,0)</f>
        <v>200000</v>
      </c>
      <c r="G1673" s="123">
        <f>VLOOKUP($D1673,Zusammenführung!$S$7:$AD$118,10,0)</f>
        <v>235010.06036217304</v>
      </c>
      <c r="H1673" s="285">
        <f ca="1">VLOOKUP(E1673,Zusammenführung!V$7:X$118,3,0)</f>
        <v>4</v>
      </c>
      <c r="I1673" s="162">
        <f ca="1">VLOOKUP(F1673,Zusammenführung!$Y$7:$AA$118,3,0)</f>
        <v>5</v>
      </c>
      <c r="J1673" s="286">
        <f ca="1">VLOOKUP(G1673,Zusammenführung!$AB$7:$AD$118,3,0)</f>
        <v>29</v>
      </c>
    </row>
    <row r="1674" spans="1:10" x14ac:dyDescent="0.25">
      <c r="A1674" s="6" t="s">
        <v>3792</v>
      </c>
      <c r="B1674" s="5" t="s">
        <v>1794</v>
      </c>
      <c r="C1674" s="5" t="s">
        <v>1804</v>
      </c>
      <c r="D1674" s="7">
        <v>200000</v>
      </c>
      <c r="E1674" s="122">
        <f>VLOOKUP($D1674,Zusammenführung!$S$7:$AD$118,4,0)</f>
        <v>200000</v>
      </c>
      <c r="F1674" s="123">
        <f>VLOOKUP($D1674,Zusammenführung!$S$7:$AD$118,7,0)</f>
        <v>200000</v>
      </c>
      <c r="G1674" s="123">
        <f>VLOOKUP($D1674,Zusammenführung!$S$7:$AD$118,10,0)</f>
        <v>200000</v>
      </c>
      <c r="H1674" s="285">
        <f ca="1">VLOOKUP(E1674,Zusammenführung!V$7:X$118,3,0)</f>
        <v>4</v>
      </c>
      <c r="I1674" s="162">
        <f ca="1">VLOOKUP(F1674,Zusammenführung!$Y$7:$AA$118,3,0)</f>
        <v>5</v>
      </c>
      <c r="J1674" s="286">
        <f ca="1">VLOOKUP(G1674,Zusammenführung!$AB$7:$AD$118,3,0)</f>
        <v>28</v>
      </c>
    </row>
    <row r="1675" spans="1:10" x14ac:dyDescent="0.25">
      <c r="A1675" s="6" t="s">
        <v>3793</v>
      </c>
      <c r="B1675" s="5" t="s">
        <v>1795</v>
      </c>
      <c r="C1675" s="5" t="s">
        <v>1804</v>
      </c>
      <c r="D1675" s="7">
        <v>200000</v>
      </c>
      <c r="E1675" s="122">
        <f>VLOOKUP($D1675,Zusammenführung!$S$7:$AD$118,4,0)</f>
        <v>200000</v>
      </c>
      <c r="F1675" s="123">
        <f>VLOOKUP($D1675,Zusammenführung!$S$7:$AD$118,7,0)</f>
        <v>200000</v>
      </c>
      <c r="G1675" s="123">
        <f>VLOOKUP($D1675,Zusammenführung!$S$7:$AD$118,10,0)</f>
        <v>200000</v>
      </c>
      <c r="H1675" s="285">
        <f ca="1">VLOOKUP(E1675,Zusammenführung!V$7:X$118,3,0)</f>
        <v>4</v>
      </c>
      <c r="I1675" s="162">
        <f ca="1">VLOOKUP(F1675,Zusammenführung!$Y$7:$AA$118,3,0)</f>
        <v>5</v>
      </c>
      <c r="J1675" s="286">
        <f ca="1">VLOOKUP(G1675,Zusammenführung!$AB$7:$AD$118,3,0)</f>
        <v>28</v>
      </c>
    </row>
    <row r="1676" spans="1:10" x14ac:dyDescent="0.25">
      <c r="A1676" s="6" t="s">
        <v>3794</v>
      </c>
      <c r="B1676" s="5" t="s">
        <v>1796</v>
      </c>
      <c r="C1676" s="5" t="s">
        <v>1804</v>
      </c>
      <c r="D1676" s="7">
        <v>125000</v>
      </c>
      <c r="E1676" s="122">
        <f>VLOOKUP($D1676,Zusammenführung!$S$7:$AD$118,4,0)</f>
        <v>100000</v>
      </c>
      <c r="F1676" s="123">
        <f>VLOOKUP($D1676,Zusammenführung!$S$7:$AD$118,7,0)</f>
        <v>100000</v>
      </c>
      <c r="G1676" s="123">
        <f>VLOOKUP($D1676,Zusammenführung!$S$7:$AD$118,10,0)</f>
        <v>123754.15282392029</v>
      </c>
      <c r="H1676" s="285">
        <f ca="1">VLOOKUP(E1676,Zusammenführung!V$7:X$118,3,0)</f>
        <v>3</v>
      </c>
      <c r="I1676" s="162">
        <f ca="1">VLOOKUP(F1676,Zusammenführung!$Y$7:$AA$118,3,0)</f>
        <v>3</v>
      </c>
      <c r="J1676" s="286">
        <f ca="1">VLOOKUP(G1676,Zusammenführung!$AB$7:$AD$118,3,0)</f>
        <v>22</v>
      </c>
    </row>
    <row r="1677" spans="1:10" x14ac:dyDescent="0.25">
      <c r="A1677" s="6" t="s">
        <v>3795</v>
      </c>
      <c r="B1677" s="5" t="s">
        <v>1798</v>
      </c>
      <c r="C1677" s="5" t="s">
        <v>1804</v>
      </c>
      <c r="D1677" s="7">
        <v>100000</v>
      </c>
      <c r="E1677" s="122">
        <f>VLOOKUP($D1677,Zusammenführung!$S$7:$AD$118,4,0)</f>
        <v>100000</v>
      </c>
      <c r="F1677" s="123">
        <f>VLOOKUP($D1677,Zusammenführung!$S$7:$AD$118,7,0)</f>
        <v>100000</v>
      </c>
      <c r="G1677" s="123">
        <f>VLOOKUP($D1677,Zusammenführung!$S$7:$AD$118,10,0)</f>
        <v>102325.58139534885</v>
      </c>
      <c r="H1677" s="285">
        <f ca="1">VLOOKUP(E1677,Zusammenführung!V$7:X$118,3,0)</f>
        <v>3</v>
      </c>
      <c r="I1677" s="162">
        <f ca="1">VLOOKUP(F1677,Zusammenführung!$Y$7:$AA$118,3,0)</f>
        <v>3</v>
      </c>
      <c r="J1677" s="286">
        <f ca="1">VLOOKUP(G1677,Zusammenführung!$AB$7:$AD$118,3,0)</f>
        <v>20</v>
      </c>
    </row>
    <row r="1678" spans="1:10" x14ac:dyDescent="0.25">
      <c r="A1678" s="6" t="s">
        <v>3796</v>
      </c>
      <c r="B1678" s="5" t="s">
        <v>1797</v>
      </c>
      <c r="C1678" s="5" t="s">
        <v>1804</v>
      </c>
      <c r="D1678" s="7">
        <v>100000</v>
      </c>
      <c r="E1678" s="122">
        <f>VLOOKUP($D1678,Zusammenführung!$S$7:$AD$118,4,0)</f>
        <v>100000</v>
      </c>
      <c r="F1678" s="123">
        <f>VLOOKUP($D1678,Zusammenführung!$S$7:$AD$118,7,0)</f>
        <v>100000</v>
      </c>
      <c r="G1678" s="123">
        <f>VLOOKUP($D1678,Zusammenführung!$S$7:$AD$118,10,0)</f>
        <v>102325.58139534885</v>
      </c>
      <c r="H1678" s="285">
        <f ca="1">VLOOKUP(E1678,Zusammenführung!V$7:X$118,3,0)</f>
        <v>3</v>
      </c>
      <c r="I1678" s="162">
        <f ca="1">VLOOKUP(F1678,Zusammenführung!$Y$7:$AA$118,3,0)</f>
        <v>3</v>
      </c>
      <c r="J1678" s="286">
        <f ca="1">VLOOKUP(G1678,Zusammenführung!$AB$7:$AD$118,3,0)</f>
        <v>20</v>
      </c>
    </row>
    <row r="1679" spans="1:10" x14ac:dyDescent="0.25">
      <c r="A1679" s="6" t="s">
        <v>3797</v>
      </c>
      <c r="B1679" s="5" t="s">
        <v>1799</v>
      </c>
      <c r="C1679" s="5" t="s">
        <v>1804</v>
      </c>
      <c r="D1679" s="7">
        <v>100000</v>
      </c>
      <c r="E1679" s="122">
        <f>VLOOKUP($D1679,Zusammenführung!$S$7:$AD$118,4,0)</f>
        <v>100000</v>
      </c>
      <c r="F1679" s="123">
        <f>VLOOKUP($D1679,Zusammenführung!$S$7:$AD$118,7,0)</f>
        <v>100000</v>
      </c>
      <c r="G1679" s="123">
        <f>VLOOKUP($D1679,Zusammenführung!$S$7:$AD$118,10,0)</f>
        <v>102325.58139534885</v>
      </c>
      <c r="H1679" s="285">
        <f ca="1">VLOOKUP(E1679,Zusammenführung!V$7:X$118,3,0)</f>
        <v>3</v>
      </c>
      <c r="I1679" s="162">
        <f ca="1">VLOOKUP(F1679,Zusammenführung!$Y$7:$AA$118,3,0)</f>
        <v>3</v>
      </c>
      <c r="J1679" s="286">
        <f ca="1">VLOOKUP(G1679,Zusammenführung!$AB$7:$AD$118,3,0)</f>
        <v>20</v>
      </c>
    </row>
    <row r="1680" spans="1:10" x14ac:dyDescent="0.25">
      <c r="A1680" s="6" t="s">
        <v>3798</v>
      </c>
      <c r="B1680" s="5" t="s">
        <v>1801</v>
      </c>
      <c r="C1680" s="5" t="s">
        <v>1804</v>
      </c>
      <c r="D1680" s="7">
        <v>100000</v>
      </c>
      <c r="E1680" s="122">
        <f>VLOOKUP($D1680,Zusammenführung!$S$7:$AD$118,4,0)</f>
        <v>100000</v>
      </c>
      <c r="F1680" s="123">
        <f>VLOOKUP($D1680,Zusammenführung!$S$7:$AD$118,7,0)</f>
        <v>100000</v>
      </c>
      <c r="G1680" s="123">
        <f>VLOOKUP($D1680,Zusammenführung!$S$7:$AD$118,10,0)</f>
        <v>102325.58139534885</v>
      </c>
      <c r="H1680" s="285">
        <f ca="1">VLOOKUP(E1680,Zusammenführung!V$7:X$118,3,0)</f>
        <v>3</v>
      </c>
      <c r="I1680" s="162">
        <f ca="1">VLOOKUP(F1680,Zusammenführung!$Y$7:$AA$118,3,0)</f>
        <v>3</v>
      </c>
      <c r="J1680" s="286">
        <f ca="1">VLOOKUP(G1680,Zusammenführung!$AB$7:$AD$118,3,0)</f>
        <v>20</v>
      </c>
    </row>
    <row r="1681" spans="1:10" x14ac:dyDescent="0.25">
      <c r="A1681" s="6" t="s">
        <v>3799</v>
      </c>
      <c r="B1681" s="5" t="s">
        <v>1800</v>
      </c>
      <c r="C1681" s="5" t="s">
        <v>1804</v>
      </c>
      <c r="D1681" s="7">
        <v>100000</v>
      </c>
      <c r="E1681" s="122">
        <f>VLOOKUP($D1681,Zusammenführung!$S$7:$AD$118,4,0)</f>
        <v>100000</v>
      </c>
      <c r="F1681" s="123">
        <f>VLOOKUP($D1681,Zusammenführung!$S$7:$AD$118,7,0)</f>
        <v>100000</v>
      </c>
      <c r="G1681" s="123">
        <f>VLOOKUP($D1681,Zusammenführung!$S$7:$AD$118,10,0)</f>
        <v>102325.58139534885</v>
      </c>
      <c r="H1681" s="285">
        <f ca="1">VLOOKUP(E1681,Zusammenführung!V$7:X$118,3,0)</f>
        <v>3</v>
      </c>
      <c r="I1681" s="162">
        <f ca="1">VLOOKUP(F1681,Zusammenführung!$Y$7:$AA$118,3,0)</f>
        <v>3</v>
      </c>
      <c r="J1681" s="286">
        <f ca="1">VLOOKUP(G1681,Zusammenführung!$AB$7:$AD$118,3,0)</f>
        <v>20</v>
      </c>
    </row>
    <row r="1682" spans="1:10" x14ac:dyDescent="0.25">
      <c r="A1682" s="6" t="s">
        <v>3800</v>
      </c>
      <c r="B1682" s="5" t="s">
        <v>1802</v>
      </c>
      <c r="C1682" s="5" t="s">
        <v>1804</v>
      </c>
      <c r="D1682" s="7">
        <v>50000</v>
      </c>
      <c r="E1682" s="122">
        <f>VLOOKUP($D1682,Zusammenführung!$S$7:$AD$118,4,0)</f>
        <v>50000</v>
      </c>
      <c r="F1682" s="123">
        <f>VLOOKUP($D1682,Zusammenführung!$S$7:$AD$118,7,0)</f>
        <v>50000</v>
      </c>
      <c r="G1682" s="123">
        <f>VLOOKUP($D1682,Zusammenführung!$S$7:$AD$118,10,0)</f>
        <v>50000</v>
      </c>
      <c r="H1682" s="285">
        <f ca="1">VLOOKUP(E1682,Zusammenführung!V$7:X$118,3,0)</f>
        <v>2</v>
      </c>
      <c r="I1682" s="162">
        <f ca="1">VLOOKUP(F1682,Zusammenführung!$Y$7:$AA$118,3,0)</f>
        <v>2</v>
      </c>
      <c r="J1682" s="286">
        <f ca="1">VLOOKUP(G1682,Zusammenführung!$AB$7:$AD$118,3,0)</f>
        <v>14</v>
      </c>
    </row>
    <row r="1683" spans="1:10" x14ac:dyDescent="0.25">
      <c r="A1683" s="6" t="s">
        <v>3801</v>
      </c>
      <c r="B1683" s="5" t="s">
        <v>1606</v>
      </c>
      <c r="C1683" s="5" t="s">
        <v>1631</v>
      </c>
      <c r="D1683" s="7">
        <v>30000000</v>
      </c>
      <c r="E1683" s="122">
        <f>VLOOKUP($D1683,Zusammenführung!$S$7:$AD$118,4,0)</f>
        <v>30000000</v>
      </c>
      <c r="F1683" s="123">
        <f>VLOOKUP($D1683,Zusammenführung!$S$7:$AD$118,7,0)</f>
        <v>30000000</v>
      </c>
      <c r="G1683" s="123">
        <f>VLOOKUP($D1683,Zusammenführung!$S$7:$AD$118,10,0)</f>
        <v>30000000</v>
      </c>
      <c r="H1683" s="285">
        <f ca="1">VLOOKUP(E1683,Zusammenführung!V$7:X$118,3,0)</f>
        <v>10</v>
      </c>
      <c r="I1683" s="162">
        <f ca="1">VLOOKUP(F1683,Zusammenführung!$Y$7:$AA$118,3,0)</f>
        <v>17</v>
      </c>
      <c r="J1683" s="286">
        <f ca="1">VLOOKUP(G1683,Zusammenführung!$AB$7:$AD$118,3,0)</f>
        <v>70</v>
      </c>
    </row>
    <row r="1684" spans="1:10" x14ac:dyDescent="0.25">
      <c r="A1684" s="6" t="s">
        <v>3802</v>
      </c>
      <c r="B1684" s="5" t="s">
        <v>1607</v>
      </c>
      <c r="C1684" s="5" t="s">
        <v>1631</v>
      </c>
      <c r="D1684" s="7">
        <v>28000000</v>
      </c>
      <c r="E1684" s="122">
        <f>VLOOKUP($D1684,Zusammenführung!$S$7:$AD$118,4,0)</f>
        <v>30000000</v>
      </c>
      <c r="F1684" s="123">
        <f>VLOOKUP($D1684,Zusammenführung!$S$7:$AD$118,7,0)</f>
        <v>30000000</v>
      </c>
      <c r="G1684" s="123">
        <f>VLOOKUP($D1684,Zusammenführung!$S$7:$AD$118,10,0)</f>
        <v>27874015.748031493</v>
      </c>
      <c r="H1684" s="285">
        <f ca="1">VLOOKUP(E1684,Zusammenführung!V$7:X$118,3,0)</f>
        <v>10</v>
      </c>
      <c r="I1684" s="162">
        <f ca="1">VLOOKUP(F1684,Zusammenführung!$Y$7:$AA$118,3,0)</f>
        <v>17</v>
      </c>
      <c r="J1684" s="286">
        <f ca="1">VLOOKUP(G1684,Zusammenführung!$AB$7:$AD$118,3,0)</f>
        <v>69</v>
      </c>
    </row>
    <row r="1685" spans="1:10" x14ac:dyDescent="0.25">
      <c r="A1685" s="6" t="s">
        <v>3803</v>
      </c>
      <c r="B1685" s="5" t="s">
        <v>1608</v>
      </c>
      <c r="C1685" s="5" t="s">
        <v>1631</v>
      </c>
      <c r="D1685" s="7">
        <v>25000000</v>
      </c>
      <c r="E1685" s="122">
        <f>VLOOKUP($D1685,Zusammenführung!$S$7:$AD$118,4,0)</f>
        <v>30000000</v>
      </c>
      <c r="F1685" s="123">
        <f>VLOOKUP($D1685,Zusammenführung!$S$7:$AD$118,7,0)</f>
        <v>30000000</v>
      </c>
      <c r="G1685" s="123">
        <f>VLOOKUP($D1685,Zusammenführung!$S$7:$AD$118,10,0)</f>
        <v>25778402.69966254</v>
      </c>
      <c r="H1685" s="285">
        <f ca="1">VLOOKUP(E1685,Zusammenführung!V$7:X$118,3,0)</f>
        <v>10</v>
      </c>
      <c r="I1685" s="162">
        <f ca="1">VLOOKUP(F1685,Zusammenführung!$Y$7:$AA$118,3,0)</f>
        <v>17</v>
      </c>
      <c r="J1685" s="286">
        <f ca="1">VLOOKUP(G1685,Zusammenführung!$AB$7:$AD$118,3,0)</f>
        <v>68</v>
      </c>
    </row>
    <row r="1686" spans="1:10" x14ac:dyDescent="0.25">
      <c r="A1686" s="6" t="s">
        <v>3804</v>
      </c>
      <c r="B1686" s="5" t="s">
        <v>1609</v>
      </c>
      <c r="C1686" s="5" t="s">
        <v>1631</v>
      </c>
      <c r="D1686" s="7">
        <v>20000000</v>
      </c>
      <c r="E1686" s="122">
        <f>VLOOKUP($D1686,Zusammenführung!$S$7:$AD$118,4,0)</f>
        <v>10000000</v>
      </c>
      <c r="F1686" s="123">
        <f>VLOOKUP($D1686,Zusammenführung!$S$7:$AD$118,7,0)</f>
        <v>10000000</v>
      </c>
      <c r="G1686" s="123">
        <f>VLOOKUP($D1686,Zusammenführung!$S$7:$AD$118,10,0)</f>
        <v>19673790.77615298</v>
      </c>
      <c r="H1686" s="285">
        <f ca="1">VLOOKUP(E1686,Zusammenführung!V$7:X$118,3,0)</f>
        <v>9</v>
      </c>
      <c r="I1686" s="162">
        <f ca="1">VLOOKUP(F1686,Zusammenführung!$Y$7:$AA$118,3,0)</f>
        <v>16</v>
      </c>
      <c r="J1686" s="286">
        <f ca="1">VLOOKUP(G1686,Zusammenführung!$AB$7:$AD$118,3,0)</f>
        <v>65</v>
      </c>
    </row>
    <row r="1687" spans="1:10" x14ac:dyDescent="0.25">
      <c r="A1687" s="6" t="s">
        <v>3805</v>
      </c>
      <c r="B1687" s="5" t="s">
        <v>1610</v>
      </c>
      <c r="C1687" s="5" t="s">
        <v>1631</v>
      </c>
      <c r="D1687" s="7">
        <v>16000000</v>
      </c>
      <c r="E1687" s="122">
        <f>VLOOKUP($D1687,Zusammenführung!$S$7:$AD$118,4,0)</f>
        <v>10000000</v>
      </c>
      <c r="F1687" s="123">
        <f>VLOOKUP($D1687,Zusammenführung!$S$7:$AD$118,7,0)</f>
        <v>10000000</v>
      </c>
      <c r="G1687" s="123">
        <f>VLOOKUP($D1687,Zusammenführung!$S$7:$AD$118,10,0)</f>
        <v>15755905.511811022</v>
      </c>
      <c r="H1687" s="285">
        <f ca="1">VLOOKUP(E1687,Zusammenführung!V$7:X$118,3,0)</f>
        <v>9</v>
      </c>
      <c r="I1687" s="162">
        <f ca="1">VLOOKUP(F1687,Zusammenführung!$Y$7:$AA$118,3,0)</f>
        <v>16</v>
      </c>
      <c r="J1687" s="286">
        <f ca="1">VLOOKUP(G1687,Zusammenführung!$AB$7:$AD$118,3,0)</f>
        <v>63</v>
      </c>
    </row>
    <row r="1688" spans="1:10" x14ac:dyDescent="0.25">
      <c r="A1688" s="6" t="s">
        <v>3806</v>
      </c>
      <c r="B1688" s="5" t="s">
        <v>1611</v>
      </c>
      <c r="C1688" s="5" t="s">
        <v>1631</v>
      </c>
      <c r="D1688" s="7">
        <v>13000000</v>
      </c>
      <c r="E1688" s="122">
        <f>VLOOKUP($D1688,Zusammenführung!$S$7:$AD$118,4,0)</f>
        <v>10000000</v>
      </c>
      <c r="F1688" s="123">
        <f>VLOOKUP($D1688,Zusammenführung!$S$7:$AD$118,7,0)</f>
        <v>10000000</v>
      </c>
      <c r="G1688" s="123">
        <f>VLOOKUP($D1688,Zusammenführung!$S$7:$AD$118,10,0)</f>
        <v>13842519.685039368</v>
      </c>
      <c r="H1688" s="285">
        <f ca="1">VLOOKUP(E1688,Zusammenführung!V$7:X$118,3,0)</f>
        <v>9</v>
      </c>
      <c r="I1688" s="162">
        <f ca="1">VLOOKUP(F1688,Zusammenführung!$Y$7:$AA$118,3,0)</f>
        <v>16</v>
      </c>
      <c r="J1688" s="286">
        <f ca="1">VLOOKUP(G1688,Zusammenführung!$AB$7:$AD$118,3,0)</f>
        <v>62</v>
      </c>
    </row>
    <row r="1689" spans="1:10" x14ac:dyDescent="0.25">
      <c r="A1689" s="6" t="s">
        <v>3807</v>
      </c>
      <c r="B1689" s="5" t="s">
        <v>1614</v>
      </c>
      <c r="C1689" s="5" t="s">
        <v>1631</v>
      </c>
      <c r="D1689" s="7">
        <v>12000000</v>
      </c>
      <c r="E1689" s="122">
        <f>VLOOKUP($D1689,Zusammenführung!$S$7:$AD$118,4,0)</f>
        <v>10000000</v>
      </c>
      <c r="F1689" s="123">
        <f>VLOOKUP($D1689,Zusammenführung!$S$7:$AD$118,7,0)</f>
        <v>10000000</v>
      </c>
      <c r="G1689" s="123">
        <f>VLOOKUP($D1689,Zusammenführung!$S$7:$AD$118,10,0)</f>
        <v>11959505.061867265</v>
      </c>
      <c r="H1689" s="285">
        <f ca="1">VLOOKUP(E1689,Zusammenführung!V$7:X$118,3,0)</f>
        <v>9</v>
      </c>
      <c r="I1689" s="162">
        <f ca="1">VLOOKUP(F1689,Zusammenführung!$Y$7:$AA$118,3,0)</f>
        <v>16</v>
      </c>
      <c r="J1689" s="286">
        <f ca="1">VLOOKUP(G1689,Zusammenführung!$AB$7:$AD$118,3,0)</f>
        <v>61</v>
      </c>
    </row>
    <row r="1690" spans="1:10" x14ac:dyDescent="0.25">
      <c r="A1690" s="6" t="s">
        <v>3808</v>
      </c>
      <c r="B1690" s="5" t="s">
        <v>1612</v>
      </c>
      <c r="C1690" s="5" t="s">
        <v>1631</v>
      </c>
      <c r="D1690" s="7">
        <v>12000000</v>
      </c>
      <c r="E1690" s="122">
        <f>VLOOKUP($D1690,Zusammenführung!$S$7:$AD$118,4,0)</f>
        <v>10000000</v>
      </c>
      <c r="F1690" s="123">
        <f>VLOOKUP($D1690,Zusammenführung!$S$7:$AD$118,7,0)</f>
        <v>10000000</v>
      </c>
      <c r="G1690" s="123">
        <f>VLOOKUP($D1690,Zusammenführung!$S$7:$AD$118,10,0)</f>
        <v>11959505.061867265</v>
      </c>
      <c r="H1690" s="285">
        <f ca="1">VLOOKUP(E1690,Zusammenführung!V$7:X$118,3,0)</f>
        <v>9</v>
      </c>
      <c r="I1690" s="162">
        <f ca="1">VLOOKUP(F1690,Zusammenführung!$Y$7:$AA$118,3,0)</f>
        <v>16</v>
      </c>
      <c r="J1690" s="286">
        <f ca="1">VLOOKUP(G1690,Zusammenführung!$AB$7:$AD$118,3,0)</f>
        <v>61</v>
      </c>
    </row>
    <row r="1691" spans="1:10" x14ac:dyDescent="0.25">
      <c r="A1691" s="6" t="s">
        <v>3809</v>
      </c>
      <c r="B1691" s="5" t="s">
        <v>1613</v>
      </c>
      <c r="C1691" s="5" t="s">
        <v>1631</v>
      </c>
      <c r="D1691" s="7">
        <v>12000000</v>
      </c>
      <c r="E1691" s="122">
        <f>VLOOKUP($D1691,Zusammenführung!$S$7:$AD$118,4,0)</f>
        <v>10000000</v>
      </c>
      <c r="F1691" s="123">
        <f>VLOOKUP($D1691,Zusammenführung!$S$7:$AD$118,7,0)</f>
        <v>10000000</v>
      </c>
      <c r="G1691" s="123">
        <f>VLOOKUP($D1691,Zusammenführung!$S$7:$AD$118,10,0)</f>
        <v>11959505.061867265</v>
      </c>
      <c r="H1691" s="285">
        <f ca="1">VLOOKUP(E1691,Zusammenführung!V$7:X$118,3,0)</f>
        <v>9</v>
      </c>
      <c r="I1691" s="162">
        <f ca="1">VLOOKUP(F1691,Zusammenführung!$Y$7:$AA$118,3,0)</f>
        <v>16</v>
      </c>
      <c r="J1691" s="286">
        <f ca="1">VLOOKUP(G1691,Zusammenführung!$AB$7:$AD$118,3,0)</f>
        <v>61</v>
      </c>
    </row>
    <row r="1692" spans="1:10" x14ac:dyDescent="0.25">
      <c r="A1692" s="6" t="s">
        <v>3810</v>
      </c>
      <c r="B1692" s="5" t="s">
        <v>1615</v>
      </c>
      <c r="C1692" s="5" t="s">
        <v>1631</v>
      </c>
      <c r="D1692" s="7">
        <v>10000000</v>
      </c>
      <c r="E1692" s="122">
        <f>VLOOKUP($D1692,Zusammenführung!$S$7:$AD$118,4,0)</f>
        <v>10000000</v>
      </c>
      <c r="F1692" s="123">
        <f>VLOOKUP($D1692,Zusammenführung!$S$7:$AD$118,7,0)</f>
        <v>10000000</v>
      </c>
      <c r="G1692" s="123">
        <f>VLOOKUP($D1692,Zusammenführung!$S$7:$AD$118,10,0)</f>
        <v>10106861.642294712</v>
      </c>
      <c r="H1692" s="285">
        <f ca="1">VLOOKUP(E1692,Zusammenführung!V$7:X$118,3,0)</f>
        <v>9</v>
      </c>
      <c r="I1692" s="162">
        <f ca="1">VLOOKUP(F1692,Zusammenführung!$Y$7:$AA$118,3,0)</f>
        <v>16</v>
      </c>
      <c r="J1692" s="286">
        <f ca="1">VLOOKUP(G1692,Zusammenführung!$AB$7:$AD$118,3,0)</f>
        <v>60</v>
      </c>
    </row>
    <row r="1693" spans="1:10" x14ac:dyDescent="0.25">
      <c r="A1693" s="6" t="s">
        <v>3811</v>
      </c>
      <c r="B1693" s="5" t="s">
        <v>1616</v>
      </c>
      <c r="C1693" s="5" t="s">
        <v>1631</v>
      </c>
      <c r="D1693" s="7">
        <v>10000000</v>
      </c>
      <c r="E1693" s="122">
        <f>VLOOKUP($D1693,Zusammenführung!$S$7:$AD$118,4,0)</f>
        <v>10000000</v>
      </c>
      <c r="F1693" s="123">
        <f>VLOOKUP($D1693,Zusammenführung!$S$7:$AD$118,7,0)</f>
        <v>10000000</v>
      </c>
      <c r="G1693" s="123">
        <f>VLOOKUP($D1693,Zusammenführung!$S$7:$AD$118,10,0)</f>
        <v>10106861.642294712</v>
      </c>
      <c r="H1693" s="285">
        <f ca="1">VLOOKUP(E1693,Zusammenführung!V$7:X$118,3,0)</f>
        <v>9</v>
      </c>
      <c r="I1693" s="162">
        <f ca="1">VLOOKUP(F1693,Zusammenführung!$Y$7:$AA$118,3,0)</f>
        <v>16</v>
      </c>
      <c r="J1693" s="286">
        <f ca="1">VLOOKUP(G1693,Zusammenführung!$AB$7:$AD$118,3,0)</f>
        <v>60</v>
      </c>
    </row>
    <row r="1694" spans="1:10" x14ac:dyDescent="0.25">
      <c r="A1694" s="6" t="s">
        <v>3812</v>
      </c>
      <c r="B1694" s="5" t="s">
        <v>1618</v>
      </c>
      <c r="C1694" s="5" t="s">
        <v>1631</v>
      </c>
      <c r="D1694" s="7">
        <v>7000000</v>
      </c>
      <c r="E1694" s="122">
        <f>VLOOKUP($D1694,Zusammenführung!$S$7:$AD$118,4,0)</f>
        <v>10000000</v>
      </c>
      <c r="F1694" s="123">
        <f>VLOOKUP($D1694,Zusammenführung!$S$7:$AD$118,7,0)</f>
        <v>8000000</v>
      </c>
      <c r="G1694" s="123">
        <f>VLOOKUP($D1694,Zusammenführung!$S$7:$AD$118,10,0)</f>
        <v>6492688.4139482565</v>
      </c>
      <c r="H1694" s="285">
        <f ca="1">VLOOKUP(E1694,Zusammenführung!V$7:X$118,3,0)</f>
        <v>9</v>
      </c>
      <c r="I1694" s="162">
        <f ca="1">VLOOKUP(F1694,Zusammenführung!$Y$7:$AA$118,3,0)</f>
        <v>15</v>
      </c>
      <c r="J1694" s="286">
        <f ca="1">VLOOKUP(G1694,Zusammenführung!$AB$7:$AD$118,3,0)</f>
        <v>58</v>
      </c>
    </row>
    <row r="1695" spans="1:10" x14ac:dyDescent="0.25">
      <c r="A1695" s="6" t="s">
        <v>3813</v>
      </c>
      <c r="B1695" s="5" t="s">
        <v>1617</v>
      </c>
      <c r="C1695" s="5" t="s">
        <v>1631</v>
      </c>
      <c r="D1695" s="7">
        <v>7000000</v>
      </c>
      <c r="E1695" s="122">
        <f>VLOOKUP($D1695,Zusammenführung!$S$7:$AD$118,4,0)</f>
        <v>10000000</v>
      </c>
      <c r="F1695" s="123">
        <f>VLOOKUP($D1695,Zusammenführung!$S$7:$AD$118,7,0)</f>
        <v>8000000</v>
      </c>
      <c r="G1695" s="123">
        <f>VLOOKUP($D1695,Zusammenführung!$S$7:$AD$118,10,0)</f>
        <v>6492688.4139482565</v>
      </c>
      <c r="H1695" s="285">
        <f ca="1">VLOOKUP(E1695,Zusammenführung!V$7:X$118,3,0)</f>
        <v>9</v>
      </c>
      <c r="I1695" s="162">
        <f ca="1">VLOOKUP(F1695,Zusammenführung!$Y$7:$AA$118,3,0)</f>
        <v>15</v>
      </c>
      <c r="J1695" s="286">
        <f ca="1">VLOOKUP(G1695,Zusammenführung!$AB$7:$AD$118,3,0)</f>
        <v>58</v>
      </c>
    </row>
    <row r="1696" spans="1:10" x14ac:dyDescent="0.25">
      <c r="A1696" s="6" t="s">
        <v>3814</v>
      </c>
      <c r="B1696" s="5" t="s">
        <v>1619</v>
      </c>
      <c r="C1696" s="5" t="s">
        <v>1631</v>
      </c>
      <c r="D1696" s="7">
        <v>6500000</v>
      </c>
      <c r="E1696" s="122">
        <f>VLOOKUP($D1696,Zusammenführung!$S$7:$AD$118,4,0)</f>
        <v>3000000</v>
      </c>
      <c r="F1696" s="123">
        <f>VLOOKUP($D1696,Zusammenführung!$S$7:$AD$118,7,0)</f>
        <v>5000000</v>
      </c>
      <c r="G1696" s="123">
        <f>VLOOKUP($D1696,Zusammenführung!$S$7:$AD$118,10,0)</f>
        <v>6492688.4139482565</v>
      </c>
      <c r="H1696" s="285">
        <f ca="1">VLOOKUP(E1696,Zusammenführung!V$7:X$118,3,0)</f>
        <v>8</v>
      </c>
      <c r="I1696" s="162">
        <f ca="1">VLOOKUP(F1696,Zusammenführung!$Y$7:$AA$118,3,0)</f>
        <v>14</v>
      </c>
      <c r="J1696" s="286">
        <f ca="1">VLOOKUP(G1696,Zusammenführung!$AB$7:$AD$118,3,0)</f>
        <v>58</v>
      </c>
    </row>
    <row r="1697" spans="1:10" x14ac:dyDescent="0.25">
      <c r="A1697" s="6" t="s">
        <v>3815</v>
      </c>
      <c r="B1697" s="5" t="s">
        <v>1620</v>
      </c>
      <c r="C1697" s="5" t="s">
        <v>1631</v>
      </c>
      <c r="D1697" s="7">
        <v>5500000</v>
      </c>
      <c r="E1697" s="122">
        <f>VLOOKUP($D1697,Zusammenführung!$S$7:$AD$118,4,0)</f>
        <v>3000000</v>
      </c>
      <c r="F1697" s="123">
        <f>VLOOKUP($D1697,Zusammenführung!$S$7:$AD$118,7,0)</f>
        <v>5000000</v>
      </c>
      <c r="G1697" s="123">
        <f>VLOOKUP($D1697,Zusammenführung!$S$7:$AD$118,10,0)</f>
        <v>4731158.6051743533</v>
      </c>
      <c r="H1697" s="285">
        <f ca="1">VLOOKUP(E1697,Zusammenführung!V$7:X$118,3,0)</f>
        <v>8</v>
      </c>
      <c r="I1697" s="162">
        <f ca="1">VLOOKUP(F1697,Zusammenführung!$Y$7:$AA$118,3,0)</f>
        <v>14</v>
      </c>
      <c r="J1697" s="286">
        <f ca="1">VLOOKUP(G1697,Zusammenführung!$AB$7:$AD$118,3,0)</f>
        <v>57</v>
      </c>
    </row>
    <row r="1698" spans="1:10" x14ac:dyDescent="0.25">
      <c r="A1698" s="6" t="s">
        <v>3816</v>
      </c>
      <c r="B1698" s="5" t="s">
        <v>1623</v>
      </c>
      <c r="C1698" s="5" t="s">
        <v>1631</v>
      </c>
      <c r="D1698" s="7">
        <v>4000000</v>
      </c>
      <c r="E1698" s="122">
        <f>VLOOKUP($D1698,Zusammenführung!$S$7:$AD$118,4,0)</f>
        <v>3000000</v>
      </c>
      <c r="F1698" s="123">
        <f>VLOOKUP($D1698,Zusammenführung!$S$7:$AD$118,7,0)</f>
        <v>3000000</v>
      </c>
      <c r="G1698" s="123">
        <f>VLOOKUP($D1698,Zusammenführung!$S$7:$AD$118,10,0)</f>
        <v>4731158.6051743533</v>
      </c>
      <c r="H1698" s="285">
        <f ca="1">VLOOKUP(E1698,Zusammenführung!V$7:X$118,3,0)</f>
        <v>8</v>
      </c>
      <c r="I1698" s="162">
        <f ca="1">VLOOKUP(F1698,Zusammenführung!$Y$7:$AA$118,3,0)</f>
        <v>13</v>
      </c>
      <c r="J1698" s="286">
        <f ca="1">VLOOKUP(G1698,Zusammenführung!$AB$7:$AD$118,3,0)</f>
        <v>57</v>
      </c>
    </row>
    <row r="1699" spans="1:10" x14ac:dyDescent="0.25">
      <c r="A1699" s="6" t="s">
        <v>3817</v>
      </c>
      <c r="B1699" s="5" t="s">
        <v>1621</v>
      </c>
      <c r="C1699" s="5" t="s">
        <v>1631</v>
      </c>
      <c r="D1699" s="7">
        <v>4000000</v>
      </c>
      <c r="E1699" s="122">
        <f>VLOOKUP($D1699,Zusammenführung!$S$7:$AD$118,4,0)</f>
        <v>3000000</v>
      </c>
      <c r="F1699" s="123">
        <f>VLOOKUP($D1699,Zusammenführung!$S$7:$AD$118,7,0)</f>
        <v>3000000</v>
      </c>
      <c r="G1699" s="123">
        <f>VLOOKUP($D1699,Zusammenführung!$S$7:$AD$118,10,0)</f>
        <v>4731158.6051743533</v>
      </c>
      <c r="H1699" s="285">
        <f ca="1">VLOOKUP(E1699,Zusammenführung!V$7:X$118,3,0)</f>
        <v>8</v>
      </c>
      <c r="I1699" s="162">
        <f ca="1">VLOOKUP(F1699,Zusammenführung!$Y$7:$AA$118,3,0)</f>
        <v>13</v>
      </c>
      <c r="J1699" s="286">
        <f ca="1">VLOOKUP(G1699,Zusammenführung!$AB$7:$AD$118,3,0)</f>
        <v>57</v>
      </c>
    </row>
    <row r="1700" spans="1:10" x14ac:dyDescent="0.25">
      <c r="A1700" s="6" t="s">
        <v>3818</v>
      </c>
      <c r="B1700" s="5" t="s">
        <v>1622</v>
      </c>
      <c r="C1700" s="5" t="s">
        <v>1631</v>
      </c>
      <c r="D1700" s="7">
        <v>4000000</v>
      </c>
      <c r="E1700" s="122">
        <f>VLOOKUP($D1700,Zusammenführung!$S$7:$AD$118,4,0)</f>
        <v>3000000</v>
      </c>
      <c r="F1700" s="123">
        <f>VLOOKUP($D1700,Zusammenführung!$S$7:$AD$118,7,0)</f>
        <v>3000000</v>
      </c>
      <c r="G1700" s="123">
        <f>VLOOKUP($D1700,Zusammenführung!$S$7:$AD$118,10,0)</f>
        <v>4731158.6051743533</v>
      </c>
      <c r="H1700" s="285">
        <f ca="1">VLOOKUP(E1700,Zusammenführung!V$7:X$118,3,0)</f>
        <v>8</v>
      </c>
      <c r="I1700" s="162">
        <f ca="1">VLOOKUP(F1700,Zusammenführung!$Y$7:$AA$118,3,0)</f>
        <v>13</v>
      </c>
      <c r="J1700" s="286">
        <f ca="1">VLOOKUP(G1700,Zusammenführung!$AB$7:$AD$118,3,0)</f>
        <v>57</v>
      </c>
    </row>
    <row r="1701" spans="1:10" x14ac:dyDescent="0.25">
      <c r="A1701" s="6" t="s">
        <v>3819</v>
      </c>
      <c r="B1701" s="5" t="s">
        <v>1624</v>
      </c>
      <c r="C1701" s="5" t="s">
        <v>1631</v>
      </c>
      <c r="D1701" s="7">
        <v>3500000</v>
      </c>
      <c r="E1701" s="122">
        <f>VLOOKUP($D1701,Zusammenführung!$S$7:$AD$118,4,0)</f>
        <v>3000000</v>
      </c>
      <c r="F1701" s="123">
        <f>VLOOKUP($D1701,Zusammenführung!$S$7:$AD$118,7,0)</f>
        <v>3000000</v>
      </c>
      <c r="G1701" s="123">
        <f>VLOOKUP($D1701,Zusammenführung!$S$7:$AD$118,10,0)</f>
        <v>3000000</v>
      </c>
      <c r="H1701" s="285">
        <f ca="1">VLOOKUP(E1701,Zusammenführung!V$7:X$118,3,0)</f>
        <v>8</v>
      </c>
      <c r="I1701" s="162">
        <f ca="1">VLOOKUP(F1701,Zusammenführung!$Y$7:$AA$118,3,0)</f>
        <v>13</v>
      </c>
      <c r="J1701" s="286">
        <f ca="1">VLOOKUP(G1701,Zusammenführung!$AB$7:$AD$118,3,0)</f>
        <v>56</v>
      </c>
    </row>
    <row r="1702" spans="1:10" x14ac:dyDescent="0.25">
      <c r="A1702" s="6" t="s">
        <v>3820</v>
      </c>
      <c r="B1702" s="5" t="s">
        <v>1625</v>
      </c>
      <c r="C1702" s="5" t="s">
        <v>1631</v>
      </c>
      <c r="D1702" s="7">
        <v>3200000</v>
      </c>
      <c r="E1702" s="122">
        <f>VLOOKUP($D1702,Zusammenführung!$S$7:$AD$118,4,0)</f>
        <v>3000000</v>
      </c>
      <c r="F1702" s="123">
        <f>VLOOKUP($D1702,Zusammenführung!$S$7:$AD$118,7,0)</f>
        <v>3000000</v>
      </c>
      <c r="G1702" s="123">
        <f>VLOOKUP($D1702,Zusammenführung!$S$7:$AD$118,10,0)</f>
        <v>3000000</v>
      </c>
      <c r="H1702" s="285">
        <f ca="1">VLOOKUP(E1702,Zusammenführung!V$7:X$118,3,0)</f>
        <v>8</v>
      </c>
      <c r="I1702" s="162">
        <f ca="1">VLOOKUP(F1702,Zusammenführung!$Y$7:$AA$118,3,0)</f>
        <v>13</v>
      </c>
      <c r="J1702" s="286">
        <f ca="1">VLOOKUP(G1702,Zusammenführung!$AB$7:$AD$118,3,0)</f>
        <v>56</v>
      </c>
    </row>
    <row r="1703" spans="1:10" x14ac:dyDescent="0.25">
      <c r="A1703" s="6" t="s">
        <v>3821</v>
      </c>
      <c r="B1703" s="5" t="s">
        <v>1626</v>
      </c>
      <c r="C1703" s="5" t="s">
        <v>1631</v>
      </c>
      <c r="D1703" s="7">
        <v>3200000</v>
      </c>
      <c r="E1703" s="122">
        <f>VLOOKUP($D1703,Zusammenführung!$S$7:$AD$118,4,0)</f>
        <v>3000000</v>
      </c>
      <c r="F1703" s="123">
        <f>VLOOKUP($D1703,Zusammenführung!$S$7:$AD$118,7,0)</f>
        <v>3000000</v>
      </c>
      <c r="G1703" s="123">
        <f>VLOOKUP($D1703,Zusammenführung!$S$7:$AD$118,10,0)</f>
        <v>3000000</v>
      </c>
      <c r="H1703" s="285">
        <f ca="1">VLOOKUP(E1703,Zusammenführung!V$7:X$118,3,0)</f>
        <v>8</v>
      </c>
      <c r="I1703" s="162">
        <f ca="1">VLOOKUP(F1703,Zusammenführung!$Y$7:$AA$118,3,0)</f>
        <v>13</v>
      </c>
      <c r="J1703" s="286">
        <f ca="1">VLOOKUP(G1703,Zusammenführung!$AB$7:$AD$118,3,0)</f>
        <v>56</v>
      </c>
    </row>
    <row r="1704" spans="1:10" x14ac:dyDescent="0.25">
      <c r="A1704" s="6" t="s">
        <v>3822</v>
      </c>
      <c r="B1704" s="5" t="s">
        <v>1629</v>
      </c>
      <c r="C1704" s="5" t="s">
        <v>1631</v>
      </c>
      <c r="D1704" s="7">
        <v>2500000</v>
      </c>
      <c r="E1704" s="122">
        <f>VLOOKUP($D1704,Zusammenführung!$S$7:$AD$118,4,0)</f>
        <v>3000000</v>
      </c>
      <c r="F1704" s="123">
        <f>VLOOKUP($D1704,Zusammenführung!$S$7:$AD$118,7,0)</f>
        <v>2000000</v>
      </c>
      <c r="G1704" s="123">
        <f>VLOOKUP($D1704,Zusammenführung!$S$7:$AD$118,10,0)</f>
        <v>2476190.4761904762</v>
      </c>
      <c r="H1704" s="285">
        <f ca="1">VLOOKUP(E1704,Zusammenführung!V$7:X$118,3,0)</f>
        <v>8</v>
      </c>
      <c r="I1704" s="162">
        <f ca="1">VLOOKUP(F1704,Zusammenführung!$Y$7:$AA$118,3,0)</f>
        <v>12</v>
      </c>
      <c r="J1704" s="286">
        <f ca="1">VLOOKUP(G1704,Zusammenführung!$AB$7:$AD$118,3,0)</f>
        <v>53</v>
      </c>
    </row>
    <row r="1705" spans="1:10" x14ac:dyDescent="0.25">
      <c r="A1705" s="6" t="s">
        <v>3823</v>
      </c>
      <c r="B1705" s="5" t="s">
        <v>1627</v>
      </c>
      <c r="C1705" s="5" t="s">
        <v>1631</v>
      </c>
      <c r="D1705" s="7">
        <v>2500000</v>
      </c>
      <c r="E1705" s="122">
        <f>VLOOKUP($D1705,Zusammenführung!$S$7:$AD$118,4,0)</f>
        <v>3000000</v>
      </c>
      <c r="F1705" s="123">
        <f>VLOOKUP($D1705,Zusammenführung!$S$7:$AD$118,7,0)</f>
        <v>2000000</v>
      </c>
      <c r="G1705" s="123">
        <f>VLOOKUP($D1705,Zusammenführung!$S$7:$AD$118,10,0)</f>
        <v>2476190.4761904762</v>
      </c>
      <c r="H1705" s="285">
        <f ca="1">VLOOKUP(E1705,Zusammenführung!V$7:X$118,3,0)</f>
        <v>8</v>
      </c>
      <c r="I1705" s="162">
        <f ca="1">VLOOKUP(F1705,Zusammenführung!$Y$7:$AA$118,3,0)</f>
        <v>12</v>
      </c>
      <c r="J1705" s="286">
        <f ca="1">VLOOKUP(G1705,Zusammenführung!$AB$7:$AD$118,3,0)</f>
        <v>53</v>
      </c>
    </row>
    <row r="1706" spans="1:10" x14ac:dyDescent="0.25">
      <c r="A1706" s="6" t="s">
        <v>3824</v>
      </c>
      <c r="B1706" s="5" t="s">
        <v>1628</v>
      </c>
      <c r="C1706" s="5" t="s">
        <v>1631</v>
      </c>
      <c r="D1706" s="7">
        <v>2500000</v>
      </c>
      <c r="E1706" s="122">
        <f>VLOOKUP($D1706,Zusammenführung!$S$7:$AD$118,4,0)</f>
        <v>3000000</v>
      </c>
      <c r="F1706" s="123">
        <f>VLOOKUP($D1706,Zusammenführung!$S$7:$AD$118,7,0)</f>
        <v>2000000</v>
      </c>
      <c r="G1706" s="123">
        <f>VLOOKUP($D1706,Zusammenführung!$S$7:$AD$118,10,0)</f>
        <v>2476190.4761904762</v>
      </c>
      <c r="H1706" s="285">
        <f ca="1">VLOOKUP(E1706,Zusammenführung!V$7:X$118,3,0)</f>
        <v>8</v>
      </c>
      <c r="I1706" s="162">
        <f ca="1">VLOOKUP(F1706,Zusammenführung!$Y$7:$AA$118,3,0)</f>
        <v>12</v>
      </c>
      <c r="J1706" s="286">
        <f ca="1">VLOOKUP(G1706,Zusammenführung!$AB$7:$AD$118,3,0)</f>
        <v>53</v>
      </c>
    </row>
    <row r="1707" spans="1:10" x14ac:dyDescent="0.25">
      <c r="A1707" s="6" t="s">
        <v>3825</v>
      </c>
      <c r="B1707" s="5" t="s">
        <v>1632</v>
      </c>
      <c r="C1707" s="5" t="s">
        <v>1631</v>
      </c>
      <c r="D1707" s="7">
        <v>2000000</v>
      </c>
      <c r="E1707" s="122">
        <f>VLOOKUP($D1707,Zusammenführung!$S$7:$AD$118,4,0)</f>
        <v>1500000</v>
      </c>
      <c r="F1707" s="123">
        <f>VLOOKUP($D1707,Zusammenführung!$S$7:$AD$118,7,0)</f>
        <v>2000000</v>
      </c>
      <c r="G1707" s="123">
        <f>VLOOKUP($D1707,Zusammenführung!$S$7:$AD$118,10,0)</f>
        <v>1980952.3809523808</v>
      </c>
      <c r="H1707" s="285">
        <f ca="1">VLOOKUP(E1707,Zusammenführung!V$7:X$118,3,0)</f>
        <v>7</v>
      </c>
      <c r="I1707" s="162">
        <f ca="1">VLOOKUP(F1707,Zusammenführung!$Y$7:$AA$118,3,0)</f>
        <v>12</v>
      </c>
      <c r="J1707" s="286">
        <f ca="1">VLOOKUP(G1707,Zusammenführung!$AB$7:$AD$118,3,0)</f>
        <v>50</v>
      </c>
    </row>
    <row r="1708" spans="1:10" x14ac:dyDescent="0.25">
      <c r="A1708" s="6" t="s">
        <v>3826</v>
      </c>
      <c r="B1708" s="5" t="s">
        <v>1630</v>
      </c>
      <c r="C1708" s="5" t="s">
        <v>1631</v>
      </c>
      <c r="D1708" s="7">
        <v>2000000</v>
      </c>
      <c r="E1708" s="122">
        <f>VLOOKUP($D1708,Zusammenführung!$S$7:$AD$118,4,0)</f>
        <v>1500000</v>
      </c>
      <c r="F1708" s="123">
        <f>VLOOKUP($D1708,Zusammenführung!$S$7:$AD$118,7,0)</f>
        <v>2000000</v>
      </c>
      <c r="G1708" s="123">
        <f>VLOOKUP($D1708,Zusammenführung!$S$7:$AD$118,10,0)</f>
        <v>1980952.3809523808</v>
      </c>
      <c r="H1708" s="285">
        <f ca="1">VLOOKUP(E1708,Zusammenführung!V$7:X$118,3,0)</f>
        <v>7</v>
      </c>
      <c r="I1708" s="162">
        <f ca="1">VLOOKUP(F1708,Zusammenführung!$Y$7:$AA$118,3,0)</f>
        <v>12</v>
      </c>
      <c r="J1708" s="286">
        <f ca="1">VLOOKUP(G1708,Zusammenführung!$AB$7:$AD$118,3,0)</f>
        <v>50</v>
      </c>
    </row>
    <row r="1709" spans="1:10" x14ac:dyDescent="0.25">
      <c r="A1709" s="6" t="s">
        <v>3827</v>
      </c>
      <c r="B1709" s="5" t="s">
        <v>1633</v>
      </c>
      <c r="C1709" s="5" t="s">
        <v>1631</v>
      </c>
      <c r="D1709" s="7">
        <v>1600000</v>
      </c>
      <c r="E1709" s="122">
        <f>VLOOKUP($D1709,Zusammenführung!$S$7:$AD$118,4,0)</f>
        <v>1500000</v>
      </c>
      <c r="F1709" s="123">
        <f>VLOOKUP($D1709,Zusammenführung!$S$7:$AD$118,7,0)</f>
        <v>1500000</v>
      </c>
      <c r="G1709" s="123">
        <f>VLOOKUP($D1709,Zusammenführung!$S$7:$AD$118,10,0)</f>
        <v>1666666.6666666665</v>
      </c>
      <c r="H1709" s="285">
        <f ca="1">VLOOKUP(E1709,Zusammenführung!V$7:X$118,3,0)</f>
        <v>7</v>
      </c>
      <c r="I1709" s="162">
        <f ca="1">VLOOKUP(F1709,Zusammenführung!$Y$7:$AA$118,3,0)</f>
        <v>11</v>
      </c>
      <c r="J1709" s="286">
        <f ca="1">VLOOKUP(G1709,Zusammenführung!$AB$7:$AD$118,3,0)</f>
        <v>48</v>
      </c>
    </row>
    <row r="1710" spans="1:10" x14ac:dyDescent="0.25">
      <c r="A1710" s="6" t="s">
        <v>3828</v>
      </c>
      <c r="B1710" s="5" t="s">
        <v>1635</v>
      </c>
      <c r="C1710" s="5" t="s">
        <v>1631</v>
      </c>
      <c r="D1710" s="7">
        <v>1500000</v>
      </c>
      <c r="E1710" s="122">
        <f>VLOOKUP($D1710,Zusammenführung!$S$7:$AD$118,4,0)</f>
        <v>1500000</v>
      </c>
      <c r="F1710" s="123">
        <f>VLOOKUP($D1710,Zusammenführung!$S$7:$AD$118,7,0)</f>
        <v>1500000</v>
      </c>
      <c r="G1710" s="123">
        <f>VLOOKUP($D1710,Zusammenführung!$S$7:$AD$118,10,0)</f>
        <v>1514285.7142857141</v>
      </c>
      <c r="H1710" s="285">
        <f ca="1">VLOOKUP(E1710,Zusammenführung!V$7:X$118,3,0)</f>
        <v>7</v>
      </c>
      <c r="I1710" s="162">
        <f ca="1">VLOOKUP(F1710,Zusammenführung!$Y$7:$AA$118,3,0)</f>
        <v>11</v>
      </c>
      <c r="J1710" s="286">
        <f ca="1">VLOOKUP(G1710,Zusammenführung!$AB$7:$AD$118,3,0)</f>
        <v>47</v>
      </c>
    </row>
    <row r="1711" spans="1:10" x14ac:dyDescent="0.25">
      <c r="A1711" s="6" t="s">
        <v>3829</v>
      </c>
      <c r="B1711" s="5" t="s">
        <v>1634</v>
      </c>
      <c r="C1711" s="5" t="s">
        <v>1631</v>
      </c>
      <c r="D1711" s="7">
        <v>1500000</v>
      </c>
      <c r="E1711" s="122">
        <f>VLOOKUP($D1711,Zusammenführung!$S$7:$AD$118,4,0)</f>
        <v>1500000</v>
      </c>
      <c r="F1711" s="123">
        <f>VLOOKUP($D1711,Zusammenführung!$S$7:$AD$118,7,0)</f>
        <v>1500000</v>
      </c>
      <c r="G1711" s="123">
        <f>VLOOKUP($D1711,Zusammenführung!$S$7:$AD$118,10,0)</f>
        <v>1514285.7142857141</v>
      </c>
      <c r="H1711" s="285">
        <f ca="1">VLOOKUP(E1711,Zusammenführung!V$7:X$118,3,0)</f>
        <v>7</v>
      </c>
      <c r="I1711" s="162">
        <f ca="1">VLOOKUP(F1711,Zusammenführung!$Y$7:$AA$118,3,0)</f>
        <v>11</v>
      </c>
      <c r="J1711" s="286">
        <f ca="1">VLOOKUP(G1711,Zusammenführung!$AB$7:$AD$118,3,0)</f>
        <v>47</v>
      </c>
    </row>
    <row r="1712" spans="1:10" x14ac:dyDescent="0.25">
      <c r="A1712" s="6" t="s">
        <v>3830</v>
      </c>
      <c r="B1712" s="5" t="s">
        <v>1636</v>
      </c>
      <c r="C1712" s="5" t="s">
        <v>1631</v>
      </c>
      <c r="D1712" s="7">
        <v>1500000</v>
      </c>
      <c r="E1712" s="122">
        <f>VLOOKUP($D1712,Zusammenführung!$S$7:$AD$118,4,0)</f>
        <v>1500000</v>
      </c>
      <c r="F1712" s="123">
        <f>VLOOKUP($D1712,Zusammenführung!$S$7:$AD$118,7,0)</f>
        <v>1500000</v>
      </c>
      <c r="G1712" s="123">
        <f>VLOOKUP($D1712,Zusammenführung!$S$7:$AD$118,10,0)</f>
        <v>1514285.7142857141</v>
      </c>
      <c r="H1712" s="285">
        <f ca="1">VLOOKUP(E1712,Zusammenführung!V$7:X$118,3,0)</f>
        <v>7</v>
      </c>
      <c r="I1712" s="162">
        <f ca="1">VLOOKUP(F1712,Zusammenführung!$Y$7:$AA$118,3,0)</f>
        <v>11</v>
      </c>
      <c r="J1712" s="286">
        <f ca="1">VLOOKUP(G1712,Zusammenführung!$AB$7:$AD$118,3,0)</f>
        <v>47</v>
      </c>
    </row>
    <row r="1713" spans="1:10" x14ac:dyDescent="0.25">
      <c r="A1713" s="6" t="s">
        <v>3831</v>
      </c>
      <c r="B1713" s="5" t="s">
        <v>1637</v>
      </c>
      <c r="C1713" s="5" t="s">
        <v>1631</v>
      </c>
      <c r="D1713" s="7">
        <v>1300000</v>
      </c>
      <c r="E1713" s="122">
        <f>VLOOKUP($D1713,Zusammenführung!$S$7:$AD$118,4,0)</f>
        <v>1500000</v>
      </c>
      <c r="F1713" s="123">
        <f>VLOOKUP($D1713,Zusammenführung!$S$7:$AD$118,7,0)</f>
        <v>1500000</v>
      </c>
      <c r="G1713" s="123">
        <f>VLOOKUP($D1713,Zusammenführung!$S$7:$AD$118,10,0)</f>
        <v>1365079.365079365</v>
      </c>
      <c r="H1713" s="285">
        <f ca="1">VLOOKUP(E1713,Zusammenführung!V$7:X$118,3,0)</f>
        <v>7</v>
      </c>
      <c r="I1713" s="162">
        <f ca="1">VLOOKUP(F1713,Zusammenführung!$Y$7:$AA$118,3,0)</f>
        <v>11</v>
      </c>
      <c r="J1713" s="286">
        <f ca="1">VLOOKUP(G1713,Zusammenführung!$AB$7:$AD$118,3,0)</f>
        <v>46</v>
      </c>
    </row>
    <row r="1714" spans="1:10" x14ac:dyDescent="0.25">
      <c r="A1714" s="6" t="s">
        <v>3832</v>
      </c>
      <c r="B1714" s="5" t="s">
        <v>1638</v>
      </c>
      <c r="C1714" s="5" t="s">
        <v>1631</v>
      </c>
      <c r="D1714" s="7">
        <v>1300000</v>
      </c>
      <c r="E1714" s="122">
        <f>VLOOKUP($D1714,Zusammenführung!$S$7:$AD$118,4,0)</f>
        <v>1500000</v>
      </c>
      <c r="F1714" s="123">
        <f>VLOOKUP($D1714,Zusammenführung!$S$7:$AD$118,7,0)</f>
        <v>1500000</v>
      </c>
      <c r="G1714" s="123">
        <f>VLOOKUP($D1714,Zusammenführung!$S$7:$AD$118,10,0)</f>
        <v>1365079.365079365</v>
      </c>
      <c r="H1714" s="285">
        <f ca="1">VLOOKUP(E1714,Zusammenführung!V$7:X$118,3,0)</f>
        <v>7</v>
      </c>
      <c r="I1714" s="162">
        <f ca="1">VLOOKUP(F1714,Zusammenführung!$Y$7:$AA$118,3,0)</f>
        <v>11</v>
      </c>
      <c r="J1714" s="286">
        <f ca="1">VLOOKUP(G1714,Zusammenführung!$AB$7:$AD$118,3,0)</f>
        <v>46</v>
      </c>
    </row>
    <row r="1715" spans="1:10" x14ac:dyDescent="0.25">
      <c r="A1715" s="6" t="s">
        <v>3833</v>
      </c>
      <c r="B1715" s="5" t="s">
        <v>1640</v>
      </c>
      <c r="C1715" s="5" t="s">
        <v>1631</v>
      </c>
      <c r="D1715" s="7">
        <v>1200000</v>
      </c>
      <c r="E1715" s="122">
        <f>VLOOKUP($D1715,Zusammenführung!$S$7:$AD$118,4,0)</f>
        <v>1500000</v>
      </c>
      <c r="F1715" s="123">
        <f>VLOOKUP($D1715,Zusammenführung!$S$7:$AD$118,7,0)</f>
        <v>1000000</v>
      </c>
      <c r="G1715" s="123">
        <f>VLOOKUP($D1715,Zusammenführung!$S$7:$AD$118,10,0)</f>
        <v>1219047.6190476189</v>
      </c>
      <c r="H1715" s="285">
        <f ca="1">VLOOKUP(E1715,Zusammenführung!V$7:X$118,3,0)</f>
        <v>7</v>
      </c>
      <c r="I1715" s="162">
        <f ca="1">VLOOKUP(F1715,Zusammenführung!$Y$7:$AA$118,3,0)</f>
        <v>10</v>
      </c>
      <c r="J1715" s="286">
        <f ca="1">VLOOKUP(G1715,Zusammenführung!$AB$7:$AD$118,3,0)</f>
        <v>45</v>
      </c>
    </row>
    <row r="1716" spans="1:10" x14ac:dyDescent="0.25">
      <c r="A1716" s="6" t="s">
        <v>3834</v>
      </c>
      <c r="B1716" s="5" t="s">
        <v>1639</v>
      </c>
      <c r="C1716" s="5" t="s">
        <v>1631</v>
      </c>
      <c r="D1716" s="7">
        <v>1200000</v>
      </c>
      <c r="E1716" s="122">
        <f>VLOOKUP($D1716,Zusammenführung!$S$7:$AD$118,4,0)</f>
        <v>1500000</v>
      </c>
      <c r="F1716" s="123">
        <f>VLOOKUP($D1716,Zusammenführung!$S$7:$AD$118,7,0)</f>
        <v>1000000</v>
      </c>
      <c r="G1716" s="123">
        <f>VLOOKUP($D1716,Zusammenführung!$S$7:$AD$118,10,0)</f>
        <v>1219047.6190476189</v>
      </c>
      <c r="H1716" s="285">
        <f ca="1">VLOOKUP(E1716,Zusammenführung!V$7:X$118,3,0)</f>
        <v>7</v>
      </c>
      <c r="I1716" s="162">
        <f ca="1">VLOOKUP(F1716,Zusammenführung!$Y$7:$AA$118,3,0)</f>
        <v>10</v>
      </c>
      <c r="J1716" s="286">
        <f ca="1">VLOOKUP(G1716,Zusammenführung!$AB$7:$AD$118,3,0)</f>
        <v>45</v>
      </c>
    </row>
    <row r="1717" spans="1:10" x14ac:dyDescent="0.25">
      <c r="A1717" s="6" t="s">
        <v>3835</v>
      </c>
      <c r="B1717" s="5" t="s">
        <v>1641</v>
      </c>
      <c r="C1717" s="5" t="s">
        <v>1631</v>
      </c>
      <c r="D1717" s="7">
        <v>1200000</v>
      </c>
      <c r="E1717" s="122">
        <f>VLOOKUP($D1717,Zusammenführung!$S$7:$AD$118,4,0)</f>
        <v>1500000</v>
      </c>
      <c r="F1717" s="123">
        <f>VLOOKUP($D1717,Zusammenführung!$S$7:$AD$118,7,0)</f>
        <v>1000000</v>
      </c>
      <c r="G1717" s="123">
        <f>VLOOKUP($D1717,Zusammenführung!$S$7:$AD$118,10,0)</f>
        <v>1219047.6190476189</v>
      </c>
      <c r="H1717" s="285">
        <f ca="1">VLOOKUP(E1717,Zusammenführung!V$7:X$118,3,0)</f>
        <v>7</v>
      </c>
      <c r="I1717" s="162">
        <f ca="1">VLOOKUP(F1717,Zusammenführung!$Y$7:$AA$118,3,0)</f>
        <v>10</v>
      </c>
      <c r="J1717" s="286">
        <f ca="1">VLOOKUP(G1717,Zusammenführung!$AB$7:$AD$118,3,0)</f>
        <v>45</v>
      </c>
    </row>
    <row r="1718" spans="1:10" x14ac:dyDescent="0.25">
      <c r="A1718" s="6" t="s">
        <v>3836</v>
      </c>
      <c r="B1718" s="5" t="s">
        <v>1643</v>
      </c>
      <c r="C1718" s="5" t="s">
        <v>1631</v>
      </c>
      <c r="D1718" s="7">
        <v>1000000</v>
      </c>
      <c r="E1718" s="122">
        <f>VLOOKUP($D1718,Zusammenführung!$S$7:$AD$118,4,0)</f>
        <v>800000</v>
      </c>
      <c r="F1718" s="123">
        <f>VLOOKUP($D1718,Zusammenführung!$S$7:$AD$118,7,0)</f>
        <v>1000000</v>
      </c>
      <c r="G1718" s="123">
        <f>VLOOKUP($D1718,Zusammenführung!$S$7:$AD$118,10,0)</f>
        <v>936507.93650793657</v>
      </c>
      <c r="H1718" s="285">
        <f ca="1">VLOOKUP(E1718,Zusammenführung!V$7:X$118,3,0)</f>
        <v>6</v>
      </c>
      <c r="I1718" s="162">
        <f ca="1">VLOOKUP(F1718,Zusammenführung!$Y$7:$AA$118,3,0)</f>
        <v>10</v>
      </c>
      <c r="J1718" s="286">
        <f ca="1">VLOOKUP(G1718,Zusammenführung!$AB$7:$AD$118,3,0)</f>
        <v>43</v>
      </c>
    </row>
    <row r="1719" spans="1:10" x14ac:dyDescent="0.25">
      <c r="A1719" s="6" t="s">
        <v>3837</v>
      </c>
      <c r="B1719" s="5" t="s">
        <v>1644</v>
      </c>
      <c r="C1719" s="5" t="s">
        <v>1631</v>
      </c>
      <c r="D1719" s="7">
        <v>1000000</v>
      </c>
      <c r="E1719" s="122">
        <f>VLOOKUP($D1719,Zusammenführung!$S$7:$AD$118,4,0)</f>
        <v>800000</v>
      </c>
      <c r="F1719" s="123">
        <f>VLOOKUP($D1719,Zusammenführung!$S$7:$AD$118,7,0)</f>
        <v>1000000</v>
      </c>
      <c r="G1719" s="123">
        <f>VLOOKUP($D1719,Zusammenführung!$S$7:$AD$118,10,0)</f>
        <v>936507.93650793657</v>
      </c>
      <c r="H1719" s="285">
        <f ca="1">VLOOKUP(E1719,Zusammenführung!V$7:X$118,3,0)</f>
        <v>6</v>
      </c>
      <c r="I1719" s="162">
        <f ca="1">VLOOKUP(F1719,Zusammenführung!$Y$7:$AA$118,3,0)</f>
        <v>10</v>
      </c>
      <c r="J1719" s="286">
        <f ca="1">VLOOKUP(G1719,Zusammenführung!$AB$7:$AD$118,3,0)</f>
        <v>43</v>
      </c>
    </row>
    <row r="1720" spans="1:10" x14ac:dyDescent="0.25">
      <c r="A1720" s="6" t="s">
        <v>3838</v>
      </c>
      <c r="B1720" s="5" t="s">
        <v>1645</v>
      </c>
      <c r="C1720" s="5" t="s">
        <v>1631</v>
      </c>
      <c r="D1720" s="7">
        <v>1000000</v>
      </c>
      <c r="E1720" s="122">
        <f>VLOOKUP($D1720,Zusammenführung!$S$7:$AD$118,4,0)</f>
        <v>800000</v>
      </c>
      <c r="F1720" s="123">
        <f>VLOOKUP($D1720,Zusammenführung!$S$7:$AD$118,7,0)</f>
        <v>1000000</v>
      </c>
      <c r="G1720" s="123">
        <f>VLOOKUP($D1720,Zusammenführung!$S$7:$AD$118,10,0)</f>
        <v>936507.93650793657</v>
      </c>
      <c r="H1720" s="285">
        <f ca="1">VLOOKUP(E1720,Zusammenführung!V$7:X$118,3,0)</f>
        <v>6</v>
      </c>
      <c r="I1720" s="162">
        <f ca="1">VLOOKUP(F1720,Zusammenführung!$Y$7:$AA$118,3,0)</f>
        <v>10</v>
      </c>
      <c r="J1720" s="286">
        <f ca="1">VLOOKUP(G1720,Zusammenführung!$AB$7:$AD$118,3,0)</f>
        <v>43</v>
      </c>
    </row>
    <row r="1721" spans="1:10" x14ac:dyDescent="0.25">
      <c r="A1721" s="6" t="s">
        <v>3839</v>
      </c>
      <c r="B1721" s="5" t="s">
        <v>1642</v>
      </c>
      <c r="C1721" s="5" t="s">
        <v>1631</v>
      </c>
      <c r="D1721" s="7">
        <v>1000000</v>
      </c>
      <c r="E1721" s="122">
        <f>VLOOKUP($D1721,Zusammenführung!$S$7:$AD$118,4,0)</f>
        <v>800000</v>
      </c>
      <c r="F1721" s="123">
        <f>VLOOKUP($D1721,Zusammenführung!$S$7:$AD$118,7,0)</f>
        <v>1000000</v>
      </c>
      <c r="G1721" s="123">
        <f>VLOOKUP($D1721,Zusammenführung!$S$7:$AD$118,10,0)</f>
        <v>936507.93650793657</v>
      </c>
      <c r="H1721" s="285">
        <f ca="1">VLOOKUP(E1721,Zusammenführung!V$7:X$118,3,0)</f>
        <v>6</v>
      </c>
      <c r="I1721" s="162">
        <f ca="1">VLOOKUP(F1721,Zusammenführung!$Y$7:$AA$118,3,0)</f>
        <v>10</v>
      </c>
      <c r="J1721" s="286">
        <f ca="1">VLOOKUP(G1721,Zusammenführung!$AB$7:$AD$118,3,0)</f>
        <v>43</v>
      </c>
    </row>
    <row r="1722" spans="1:10" x14ac:dyDescent="0.25">
      <c r="A1722" s="6" t="s">
        <v>3840</v>
      </c>
      <c r="B1722" s="5" t="s">
        <v>1647</v>
      </c>
      <c r="C1722" s="5" t="s">
        <v>1631</v>
      </c>
      <c r="D1722" s="7">
        <v>900000</v>
      </c>
      <c r="E1722" s="122">
        <f>VLOOKUP($D1722,Zusammenführung!$S$7:$AD$118,4,0)</f>
        <v>800000</v>
      </c>
      <c r="F1722" s="123">
        <f>VLOOKUP($D1722,Zusammenführung!$S$7:$AD$118,7,0)</f>
        <v>800000</v>
      </c>
      <c r="G1722" s="123">
        <f>VLOOKUP($D1722,Zusammenführung!$S$7:$AD$118,10,0)</f>
        <v>936507.93650793657</v>
      </c>
      <c r="H1722" s="285">
        <f ca="1">VLOOKUP(E1722,Zusammenführung!V$7:X$118,3,0)</f>
        <v>6</v>
      </c>
      <c r="I1722" s="162">
        <f ca="1">VLOOKUP(F1722,Zusammenführung!$Y$7:$AA$118,3,0)</f>
        <v>9</v>
      </c>
      <c r="J1722" s="286">
        <f ca="1">VLOOKUP(G1722,Zusammenführung!$AB$7:$AD$118,3,0)</f>
        <v>43</v>
      </c>
    </row>
    <row r="1723" spans="1:10" x14ac:dyDescent="0.25">
      <c r="A1723" s="6" t="s">
        <v>3841</v>
      </c>
      <c r="B1723" s="5" t="s">
        <v>1646</v>
      </c>
      <c r="C1723" s="5" t="s">
        <v>1631</v>
      </c>
      <c r="D1723" s="7">
        <v>900000</v>
      </c>
      <c r="E1723" s="122">
        <f>VLOOKUP($D1723,Zusammenführung!$S$7:$AD$118,4,0)</f>
        <v>800000</v>
      </c>
      <c r="F1723" s="123">
        <f>VLOOKUP($D1723,Zusammenführung!$S$7:$AD$118,7,0)</f>
        <v>800000</v>
      </c>
      <c r="G1723" s="123">
        <f>VLOOKUP($D1723,Zusammenführung!$S$7:$AD$118,10,0)</f>
        <v>936507.93650793657</v>
      </c>
      <c r="H1723" s="285">
        <f ca="1">VLOOKUP(E1723,Zusammenführung!V$7:X$118,3,0)</f>
        <v>6</v>
      </c>
      <c r="I1723" s="162">
        <f ca="1">VLOOKUP(F1723,Zusammenführung!$Y$7:$AA$118,3,0)</f>
        <v>9</v>
      </c>
      <c r="J1723" s="286">
        <f ca="1">VLOOKUP(G1723,Zusammenführung!$AB$7:$AD$118,3,0)</f>
        <v>43</v>
      </c>
    </row>
    <row r="1724" spans="1:10" x14ac:dyDescent="0.25">
      <c r="A1724" s="6" t="s">
        <v>3842</v>
      </c>
      <c r="B1724" s="5" t="s">
        <v>1648</v>
      </c>
      <c r="C1724" s="5" t="s">
        <v>1631</v>
      </c>
      <c r="D1724" s="7">
        <v>850000</v>
      </c>
      <c r="E1724" s="122">
        <f>VLOOKUP($D1724,Zusammenführung!$S$7:$AD$118,4,0)</f>
        <v>800000</v>
      </c>
      <c r="F1724" s="123">
        <f>VLOOKUP($D1724,Zusammenführung!$S$7:$AD$118,7,0)</f>
        <v>800000</v>
      </c>
      <c r="G1724" s="123">
        <f>VLOOKUP($D1724,Zusammenführung!$S$7:$AD$118,10,0)</f>
        <v>800000</v>
      </c>
      <c r="H1724" s="285">
        <f ca="1">VLOOKUP(E1724,Zusammenführung!V$7:X$118,3,0)</f>
        <v>6</v>
      </c>
      <c r="I1724" s="162">
        <f ca="1">VLOOKUP(F1724,Zusammenführung!$Y$7:$AA$118,3,0)</f>
        <v>9</v>
      </c>
      <c r="J1724" s="286">
        <f ca="1">VLOOKUP(G1724,Zusammenführung!$AB$7:$AD$118,3,0)</f>
        <v>42</v>
      </c>
    </row>
    <row r="1725" spans="1:10" x14ac:dyDescent="0.25">
      <c r="A1725" s="6" t="s">
        <v>3843</v>
      </c>
      <c r="B1725" s="5" t="s">
        <v>1655</v>
      </c>
      <c r="C1725" s="5" t="s">
        <v>1631</v>
      </c>
      <c r="D1725" s="7">
        <v>800000</v>
      </c>
      <c r="E1725" s="122">
        <f>VLOOKUP($D1725,Zusammenführung!$S$7:$AD$118,4,0)</f>
        <v>800000</v>
      </c>
      <c r="F1725" s="123">
        <f>VLOOKUP($D1725,Zusammenführung!$S$7:$AD$118,7,0)</f>
        <v>800000</v>
      </c>
      <c r="G1725" s="123">
        <f>VLOOKUP($D1725,Zusammenführung!$S$7:$AD$118,10,0)</f>
        <v>800000</v>
      </c>
      <c r="H1725" s="285">
        <f ca="1">VLOOKUP(E1725,Zusammenführung!V$7:X$118,3,0)</f>
        <v>6</v>
      </c>
      <c r="I1725" s="162">
        <f ca="1">VLOOKUP(F1725,Zusammenführung!$Y$7:$AA$118,3,0)</f>
        <v>9</v>
      </c>
      <c r="J1725" s="286">
        <f ca="1">VLOOKUP(G1725,Zusammenführung!$AB$7:$AD$118,3,0)</f>
        <v>42</v>
      </c>
    </row>
    <row r="1726" spans="1:10" x14ac:dyDescent="0.25">
      <c r="A1726" s="6" t="s">
        <v>3844</v>
      </c>
      <c r="B1726" s="5" t="s">
        <v>1657</v>
      </c>
      <c r="C1726" s="5" t="s">
        <v>1631</v>
      </c>
      <c r="D1726" s="7">
        <v>800000</v>
      </c>
      <c r="E1726" s="122">
        <f>VLOOKUP($D1726,Zusammenführung!$S$7:$AD$118,4,0)</f>
        <v>800000</v>
      </c>
      <c r="F1726" s="123">
        <f>VLOOKUP($D1726,Zusammenführung!$S$7:$AD$118,7,0)</f>
        <v>800000</v>
      </c>
      <c r="G1726" s="123">
        <f>VLOOKUP($D1726,Zusammenführung!$S$7:$AD$118,10,0)</f>
        <v>800000</v>
      </c>
      <c r="H1726" s="285">
        <f ca="1">VLOOKUP(E1726,Zusammenführung!V$7:X$118,3,0)</f>
        <v>6</v>
      </c>
      <c r="I1726" s="162">
        <f ca="1">VLOOKUP(F1726,Zusammenführung!$Y$7:$AA$118,3,0)</f>
        <v>9</v>
      </c>
      <c r="J1726" s="286">
        <f ca="1">VLOOKUP(G1726,Zusammenführung!$AB$7:$AD$118,3,0)</f>
        <v>42</v>
      </c>
    </row>
    <row r="1727" spans="1:10" x14ac:dyDescent="0.25">
      <c r="A1727" s="6" t="s">
        <v>3845</v>
      </c>
      <c r="B1727" s="5" t="s">
        <v>1649</v>
      </c>
      <c r="C1727" s="5" t="s">
        <v>1631</v>
      </c>
      <c r="D1727" s="7">
        <v>800000</v>
      </c>
      <c r="E1727" s="122">
        <f>VLOOKUP($D1727,Zusammenführung!$S$7:$AD$118,4,0)</f>
        <v>800000</v>
      </c>
      <c r="F1727" s="123">
        <f>VLOOKUP($D1727,Zusammenführung!$S$7:$AD$118,7,0)</f>
        <v>800000</v>
      </c>
      <c r="G1727" s="123">
        <f>VLOOKUP($D1727,Zusammenführung!$S$7:$AD$118,10,0)</f>
        <v>800000</v>
      </c>
      <c r="H1727" s="285">
        <f ca="1">VLOOKUP(E1727,Zusammenführung!V$7:X$118,3,0)</f>
        <v>6</v>
      </c>
      <c r="I1727" s="162">
        <f ca="1">VLOOKUP(F1727,Zusammenführung!$Y$7:$AA$118,3,0)</f>
        <v>9</v>
      </c>
      <c r="J1727" s="286">
        <f ca="1">VLOOKUP(G1727,Zusammenführung!$AB$7:$AD$118,3,0)</f>
        <v>42</v>
      </c>
    </row>
    <row r="1728" spans="1:10" x14ac:dyDescent="0.25">
      <c r="A1728" s="6" t="s">
        <v>3846</v>
      </c>
      <c r="B1728" s="5" t="s">
        <v>1651</v>
      </c>
      <c r="C1728" s="5" t="s">
        <v>1631</v>
      </c>
      <c r="D1728" s="7">
        <v>800000</v>
      </c>
      <c r="E1728" s="122">
        <f>VLOOKUP($D1728,Zusammenführung!$S$7:$AD$118,4,0)</f>
        <v>800000</v>
      </c>
      <c r="F1728" s="123">
        <f>VLOOKUP($D1728,Zusammenführung!$S$7:$AD$118,7,0)</f>
        <v>800000</v>
      </c>
      <c r="G1728" s="123">
        <f>VLOOKUP($D1728,Zusammenführung!$S$7:$AD$118,10,0)</f>
        <v>800000</v>
      </c>
      <c r="H1728" s="285">
        <f ca="1">VLOOKUP(E1728,Zusammenführung!V$7:X$118,3,0)</f>
        <v>6</v>
      </c>
      <c r="I1728" s="162">
        <f ca="1">VLOOKUP(F1728,Zusammenführung!$Y$7:$AA$118,3,0)</f>
        <v>9</v>
      </c>
      <c r="J1728" s="286">
        <f ca="1">VLOOKUP(G1728,Zusammenführung!$AB$7:$AD$118,3,0)</f>
        <v>42</v>
      </c>
    </row>
    <row r="1729" spans="1:10" x14ac:dyDescent="0.25">
      <c r="A1729" s="6" t="s">
        <v>3847</v>
      </c>
      <c r="B1729" s="5" t="s">
        <v>1653</v>
      </c>
      <c r="C1729" s="5" t="s">
        <v>1631</v>
      </c>
      <c r="D1729" s="7">
        <v>800000</v>
      </c>
      <c r="E1729" s="122">
        <f>VLOOKUP($D1729,Zusammenführung!$S$7:$AD$118,4,0)</f>
        <v>800000</v>
      </c>
      <c r="F1729" s="123">
        <f>VLOOKUP($D1729,Zusammenführung!$S$7:$AD$118,7,0)</f>
        <v>800000</v>
      </c>
      <c r="G1729" s="123">
        <f>VLOOKUP($D1729,Zusammenführung!$S$7:$AD$118,10,0)</f>
        <v>800000</v>
      </c>
      <c r="H1729" s="285">
        <f ca="1">VLOOKUP(E1729,Zusammenführung!V$7:X$118,3,0)</f>
        <v>6</v>
      </c>
      <c r="I1729" s="162">
        <f ca="1">VLOOKUP(F1729,Zusammenführung!$Y$7:$AA$118,3,0)</f>
        <v>9</v>
      </c>
      <c r="J1729" s="286">
        <f ca="1">VLOOKUP(G1729,Zusammenführung!$AB$7:$AD$118,3,0)</f>
        <v>42</v>
      </c>
    </row>
    <row r="1730" spans="1:10" x14ac:dyDescent="0.25">
      <c r="A1730" s="6" t="s">
        <v>3848</v>
      </c>
      <c r="B1730" s="5" t="s">
        <v>1650</v>
      </c>
      <c r="C1730" s="5" t="s">
        <v>1631</v>
      </c>
      <c r="D1730" s="7">
        <v>800000</v>
      </c>
      <c r="E1730" s="122">
        <f>VLOOKUP($D1730,Zusammenführung!$S$7:$AD$118,4,0)</f>
        <v>800000</v>
      </c>
      <c r="F1730" s="123">
        <f>VLOOKUP($D1730,Zusammenführung!$S$7:$AD$118,7,0)</f>
        <v>800000</v>
      </c>
      <c r="G1730" s="123">
        <f>VLOOKUP($D1730,Zusammenführung!$S$7:$AD$118,10,0)</f>
        <v>800000</v>
      </c>
      <c r="H1730" s="285">
        <f ca="1">VLOOKUP(E1730,Zusammenführung!V$7:X$118,3,0)</f>
        <v>6</v>
      </c>
      <c r="I1730" s="162">
        <f ca="1">VLOOKUP(F1730,Zusammenführung!$Y$7:$AA$118,3,0)</f>
        <v>9</v>
      </c>
      <c r="J1730" s="286">
        <f ca="1">VLOOKUP(G1730,Zusammenführung!$AB$7:$AD$118,3,0)</f>
        <v>42</v>
      </c>
    </row>
    <row r="1731" spans="1:10" x14ac:dyDescent="0.25">
      <c r="A1731" s="6" t="s">
        <v>3849</v>
      </c>
      <c r="B1731" s="5" t="s">
        <v>1654</v>
      </c>
      <c r="C1731" s="5" t="s">
        <v>1631</v>
      </c>
      <c r="D1731" s="7">
        <v>800000</v>
      </c>
      <c r="E1731" s="122">
        <f>VLOOKUP($D1731,Zusammenführung!$S$7:$AD$118,4,0)</f>
        <v>800000</v>
      </c>
      <c r="F1731" s="123">
        <f>VLOOKUP($D1731,Zusammenführung!$S$7:$AD$118,7,0)</f>
        <v>800000</v>
      </c>
      <c r="G1731" s="123">
        <f>VLOOKUP($D1731,Zusammenführung!$S$7:$AD$118,10,0)</f>
        <v>800000</v>
      </c>
      <c r="H1731" s="285">
        <f ca="1">VLOOKUP(E1731,Zusammenführung!V$7:X$118,3,0)</f>
        <v>6</v>
      </c>
      <c r="I1731" s="162">
        <f ca="1">VLOOKUP(F1731,Zusammenführung!$Y$7:$AA$118,3,0)</f>
        <v>9</v>
      </c>
      <c r="J1731" s="286">
        <f ca="1">VLOOKUP(G1731,Zusammenführung!$AB$7:$AD$118,3,0)</f>
        <v>42</v>
      </c>
    </row>
    <row r="1732" spans="1:10" x14ac:dyDescent="0.25">
      <c r="A1732" s="6" t="s">
        <v>3850</v>
      </c>
      <c r="B1732" s="5" t="s">
        <v>1656</v>
      </c>
      <c r="C1732" s="5" t="s">
        <v>1631</v>
      </c>
      <c r="D1732" s="7">
        <v>800000</v>
      </c>
      <c r="E1732" s="122">
        <f>VLOOKUP($D1732,Zusammenführung!$S$7:$AD$118,4,0)</f>
        <v>800000</v>
      </c>
      <c r="F1732" s="123">
        <f>VLOOKUP($D1732,Zusammenführung!$S$7:$AD$118,7,0)</f>
        <v>800000</v>
      </c>
      <c r="G1732" s="123">
        <f>VLOOKUP($D1732,Zusammenführung!$S$7:$AD$118,10,0)</f>
        <v>800000</v>
      </c>
      <c r="H1732" s="285">
        <f ca="1">VLOOKUP(E1732,Zusammenführung!V$7:X$118,3,0)</f>
        <v>6</v>
      </c>
      <c r="I1732" s="162">
        <f ca="1">VLOOKUP(F1732,Zusammenführung!$Y$7:$AA$118,3,0)</f>
        <v>9</v>
      </c>
      <c r="J1732" s="286">
        <f ca="1">VLOOKUP(G1732,Zusammenführung!$AB$7:$AD$118,3,0)</f>
        <v>42</v>
      </c>
    </row>
    <row r="1733" spans="1:10" x14ac:dyDescent="0.25">
      <c r="A1733" s="6" t="s">
        <v>3851</v>
      </c>
      <c r="B1733" s="5" t="s">
        <v>1652</v>
      </c>
      <c r="C1733" s="5" t="s">
        <v>1631</v>
      </c>
      <c r="D1733" s="7">
        <v>800000</v>
      </c>
      <c r="E1733" s="122">
        <f>VLOOKUP($D1733,Zusammenführung!$S$7:$AD$118,4,0)</f>
        <v>800000</v>
      </c>
      <c r="F1733" s="123">
        <f>VLOOKUP($D1733,Zusammenführung!$S$7:$AD$118,7,0)</f>
        <v>800000</v>
      </c>
      <c r="G1733" s="123">
        <f>VLOOKUP($D1733,Zusammenführung!$S$7:$AD$118,10,0)</f>
        <v>800000</v>
      </c>
      <c r="H1733" s="285">
        <f ca="1">VLOOKUP(E1733,Zusammenführung!V$7:X$118,3,0)</f>
        <v>6</v>
      </c>
      <c r="I1733" s="162">
        <f ca="1">VLOOKUP(F1733,Zusammenführung!$Y$7:$AA$118,3,0)</f>
        <v>9</v>
      </c>
      <c r="J1733" s="286">
        <f ca="1">VLOOKUP(G1733,Zusammenführung!$AB$7:$AD$118,3,0)</f>
        <v>42</v>
      </c>
    </row>
    <row r="1734" spans="1:10" x14ac:dyDescent="0.25">
      <c r="A1734" s="6" t="s">
        <v>3852</v>
      </c>
      <c r="B1734" s="5" t="s">
        <v>1658</v>
      </c>
      <c r="C1734" s="5" t="s">
        <v>1631</v>
      </c>
      <c r="D1734" s="7">
        <v>725000</v>
      </c>
      <c r="E1734" s="122">
        <f>VLOOKUP($D1734,Zusammenführung!$S$7:$AD$118,4,0)</f>
        <v>800000</v>
      </c>
      <c r="F1734" s="123">
        <f>VLOOKUP($D1734,Zusammenführung!$S$7:$AD$118,7,0)</f>
        <v>800000</v>
      </c>
      <c r="G1734" s="123">
        <f>VLOOKUP($D1734,Zusammenführung!$S$7:$AD$118,10,0)</f>
        <v>749295.77464788756</v>
      </c>
      <c r="H1734" s="285">
        <f ca="1">VLOOKUP(E1734,Zusammenführung!V$7:X$118,3,0)</f>
        <v>6</v>
      </c>
      <c r="I1734" s="162">
        <f ca="1">VLOOKUP(F1734,Zusammenführung!$Y$7:$AA$118,3,0)</f>
        <v>9</v>
      </c>
      <c r="J1734" s="286">
        <f ca="1">VLOOKUP(G1734,Zusammenführung!$AB$7:$AD$118,3,0)</f>
        <v>41</v>
      </c>
    </row>
    <row r="1735" spans="1:10" x14ac:dyDescent="0.25">
      <c r="A1735" s="6" t="s">
        <v>3853</v>
      </c>
      <c r="B1735" s="5" t="s">
        <v>1660</v>
      </c>
      <c r="C1735" s="5" t="s">
        <v>1631</v>
      </c>
      <c r="D1735" s="7">
        <v>700000</v>
      </c>
      <c r="E1735" s="122">
        <f>VLOOKUP($D1735,Zusammenführung!$S$7:$AD$118,4,0)</f>
        <v>800000</v>
      </c>
      <c r="F1735" s="123">
        <f>VLOOKUP($D1735,Zusammenführung!$S$7:$AD$118,7,0)</f>
        <v>600000</v>
      </c>
      <c r="G1735" s="123">
        <f>VLOOKUP($D1735,Zusammenführung!$S$7:$AD$118,10,0)</f>
        <v>699798.79275653942</v>
      </c>
      <c r="H1735" s="285">
        <f ca="1">VLOOKUP(E1735,Zusammenführung!V$7:X$118,3,0)</f>
        <v>6</v>
      </c>
      <c r="I1735" s="162">
        <f ca="1">VLOOKUP(F1735,Zusammenführung!$Y$7:$AA$118,3,0)</f>
        <v>8</v>
      </c>
      <c r="J1735" s="286">
        <f ca="1">VLOOKUP(G1735,Zusammenführung!$AB$7:$AD$118,3,0)</f>
        <v>40</v>
      </c>
    </row>
    <row r="1736" spans="1:10" x14ac:dyDescent="0.25">
      <c r="A1736" s="6" t="s">
        <v>3854</v>
      </c>
      <c r="B1736" s="5" t="s">
        <v>1659</v>
      </c>
      <c r="C1736" s="5" t="s">
        <v>1631</v>
      </c>
      <c r="D1736" s="7">
        <v>700000</v>
      </c>
      <c r="E1736" s="122">
        <f>VLOOKUP($D1736,Zusammenführung!$S$7:$AD$118,4,0)</f>
        <v>800000</v>
      </c>
      <c r="F1736" s="123">
        <f>VLOOKUP($D1736,Zusammenführung!$S$7:$AD$118,7,0)</f>
        <v>600000</v>
      </c>
      <c r="G1736" s="123">
        <f>VLOOKUP($D1736,Zusammenführung!$S$7:$AD$118,10,0)</f>
        <v>699798.79275653942</v>
      </c>
      <c r="H1736" s="285">
        <f ca="1">VLOOKUP(E1736,Zusammenführung!V$7:X$118,3,0)</f>
        <v>6</v>
      </c>
      <c r="I1736" s="162">
        <f ca="1">VLOOKUP(F1736,Zusammenführung!$Y$7:$AA$118,3,0)</f>
        <v>8</v>
      </c>
      <c r="J1736" s="286">
        <f ca="1">VLOOKUP(G1736,Zusammenführung!$AB$7:$AD$118,3,0)</f>
        <v>40</v>
      </c>
    </row>
    <row r="1737" spans="1:10" x14ac:dyDescent="0.25">
      <c r="A1737" s="6" t="s">
        <v>3855</v>
      </c>
      <c r="B1737" s="5" t="s">
        <v>1661</v>
      </c>
      <c r="C1737" s="5" t="s">
        <v>1631</v>
      </c>
      <c r="D1737" s="7">
        <v>650000</v>
      </c>
      <c r="E1737" s="122">
        <f>VLOOKUP($D1737,Zusammenführung!$S$7:$AD$118,4,0)</f>
        <v>500000</v>
      </c>
      <c r="F1737" s="123">
        <f>VLOOKUP($D1737,Zusammenführung!$S$7:$AD$118,7,0)</f>
        <v>600000</v>
      </c>
      <c r="G1737" s="123">
        <f>VLOOKUP($D1737,Zusammenführung!$S$7:$AD$118,10,0)</f>
        <v>651509.05432595592</v>
      </c>
      <c r="H1737" s="285">
        <f ca="1">VLOOKUP(E1737,Zusammenführung!V$7:X$118,3,0)</f>
        <v>5</v>
      </c>
      <c r="I1737" s="162">
        <f ca="1">VLOOKUP(F1737,Zusammenführung!$Y$7:$AA$118,3,0)</f>
        <v>8</v>
      </c>
      <c r="J1737" s="286">
        <f ca="1">VLOOKUP(G1737,Zusammenführung!$AB$7:$AD$118,3,0)</f>
        <v>39</v>
      </c>
    </row>
    <row r="1738" spans="1:10" x14ac:dyDescent="0.25">
      <c r="A1738" s="6" t="s">
        <v>3856</v>
      </c>
      <c r="B1738" s="5" t="s">
        <v>1664</v>
      </c>
      <c r="C1738" s="5" t="s">
        <v>1631</v>
      </c>
      <c r="D1738" s="7">
        <v>600000</v>
      </c>
      <c r="E1738" s="122">
        <f>VLOOKUP($D1738,Zusammenführung!$S$7:$AD$118,4,0)</f>
        <v>500000</v>
      </c>
      <c r="F1738" s="123">
        <f>VLOOKUP($D1738,Zusammenführung!$S$7:$AD$118,7,0)</f>
        <v>600000</v>
      </c>
      <c r="G1738" s="123">
        <f>VLOOKUP($D1738,Zusammenführung!$S$7:$AD$118,10,0)</f>
        <v>604426.55935613695</v>
      </c>
      <c r="H1738" s="285">
        <f ca="1">VLOOKUP(E1738,Zusammenführung!V$7:X$118,3,0)</f>
        <v>5</v>
      </c>
      <c r="I1738" s="162">
        <f ca="1">VLOOKUP(F1738,Zusammenführung!$Y$7:$AA$118,3,0)</f>
        <v>8</v>
      </c>
      <c r="J1738" s="286">
        <f ca="1">VLOOKUP(G1738,Zusammenführung!$AB$7:$AD$118,3,0)</f>
        <v>38</v>
      </c>
    </row>
    <row r="1739" spans="1:10" x14ac:dyDescent="0.25">
      <c r="A1739" s="6" t="s">
        <v>3857</v>
      </c>
      <c r="B1739" s="5" t="s">
        <v>1666</v>
      </c>
      <c r="C1739" s="5" t="s">
        <v>1631</v>
      </c>
      <c r="D1739" s="7">
        <v>600000</v>
      </c>
      <c r="E1739" s="122">
        <f>VLOOKUP($D1739,Zusammenführung!$S$7:$AD$118,4,0)</f>
        <v>500000</v>
      </c>
      <c r="F1739" s="123">
        <f>VLOOKUP($D1739,Zusammenführung!$S$7:$AD$118,7,0)</f>
        <v>600000</v>
      </c>
      <c r="G1739" s="123">
        <f>VLOOKUP($D1739,Zusammenführung!$S$7:$AD$118,10,0)</f>
        <v>604426.55935613695</v>
      </c>
      <c r="H1739" s="285">
        <f ca="1">VLOOKUP(E1739,Zusammenführung!V$7:X$118,3,0)</f>
        <v>5</v>
      </c>
      <c r="I1739" s="162">
        <f ca="1">VLOOKUP(F1739,Zusammenführung!$Y$7:$AA$118,3,0)</f>
        <v>8</v>
      </c>
      <c r="J1739" s="286">
        <f ca="1">VLOOKUP(G1739,Zusammenführung!$AB$7:$AD$118,3,0)</f>
        <v>38</v>
      </c>
    </row>
    <row r="1740" spans="1:10" x14ac:dyDescent="0.25">
      <c r="A1740" s="6" t="s">
        <v>3858</v>
      </c>
      <c r="B1740" s="5" t="s">
        <v>1662</v>
      </c>
      <c r="C1740" s="5" t="s">
        <v>1631</v>
      </c>
      <c r="D1740" s="7">
        <v>600000</v>
      </c>
      <c r="E1740" s="122">
        <f>VLOOKUP($D1740,Zusammenführung!$S$7:$AD$118,4,0)</f>
        <v>500000</v>
      </c>
      <c r="F1740" s="123">
        <f>VLOOKUP($D1740,Zusammenführung!$S$7:$AD$118,7,0)</f>
        <v>600000</v>
      </c>
      <c r="G1740" s="123">
        <f>VLOOKUP($D1740,Zusammenführung!$S$7:$AD$118,10,0)</f>
        <v>604426.55935613695</v>
      </c>
      <c r="H1740" s="285">
        <f ca="1">VLOOKUP(E1740,Zusammenführung!V$7:X$118,3,0)</f>
        <v>5</v>
      </c>
      <c r="I1740" s="162">
        <f ca="1">VLOOKUP(F1740,Zusammenführung!$Y$7:$AA$118,3,0)</f>
        <v>8</v>
      </c>
      <c r="J1740" s="286">
        <f ca="1">VLOOKUP(G1740,Zusammenführung!$AB$7:$AD$118,3,0)</f>
        <v>38</v>
      </c>
    </row>
    <row r="1741" spans="1:10" x14ac:dyDescent="0.25">
      <c r="A1741" s="6" t="s">
        <v>3859</v>
      </c>
      <c r="B1741" s="5" t="s">
        <v>1663</v>
      </c>
      <c r="C1741" s="5" t="s">
        <v>1631</v>
      </c>
      <c r="D1741" s="7">
        <v>600000</v>
      </c>
      <c r="E1741" s="122">
        <f>VLOOKUP($D1741,Zusammenführung!$S$7:$AD$118,4,0)</f>
        <v>500000</v>
      </c>
      <c r="F1741" s="123">
        <f>VLOOKUP($D1741,Zusammenführung!$S$7:$AD$118,7,0)</f>
        <v>600000</v>
      </c>
      <c r="G1741" s="123">
        <f>VLOOKUP($D1741,Zusammenführung!$S$7:$AD$118,10,0)</f>
        <v>604426.55935613695</v>
      </c>
      <c r="H1741" s="285">
        <f ca="1">VLOOKUP(E1741,Zusammenführung!V$7:X$118,3,0)</f>
        <v>5</v>
      </c>
      <c r="I1741" s="162">
        <f ca="1">VLOOKUP(F1741,Zusammenführung!$Y$7:$AA$118,3,0)</f>
        <v>8</v>
      </c>
      <c r="J1741" s="286">
        <f ca="1">VLOOKUP(G1741,Zusammenführung!$AB$7:$AD$118,3,0)</f>
        <v>38</v>
      </c>
    </row>
    <row r="1742" spans="1:10" x14ac:dyDescent="0.25">
      <c r="A1742" s="6" t="s">
        <v>3860</v>
      </c>
      <c r="B1742" s="5" t="s">
        <v>1665</v>
      </c>
      <c r="C1742" s="5" t="s">
        <v>1631</v>
      </c>
      <c r="D1742" s="7">
        <v>600000</v>
      </c>
      <c r="E1742" s="122">
        <f>VLOOKUP($D1742,Zusammenführung!$S$7:$AD$118,4,0)</f>
        <v>500000</v>
      </c>
      <c r="F1742" s="123">
        <f>VLOOKUP($D1742,Zusammenführung!$S$7:$AD$118,7,0)</f>
        <v>600000</v>
      </c>
      <c r="G1742" s="123">
        <f>VLOOKUP($D1742,Zusammenführung!$S$7:$AD$118,10,0)</f>
        <v>604426.55935613695</v>
      </c>
      <c r="H1742" s="285">
        <f ca="1">VLOOKUP(E1742,Zusammenführung!V$7:X$118,3,0)</f>
        <v>5</v>
      </c>
      <c r="I1742" s="162">
        <f ca="1">VLOOKUP(F1742,Zusammenführung!$Y$7:$AA$118,3,0)</f>
        <v>8</v>
      </c>
      <c r="J1742" s="286">
        <f ca="1">VLOOKUP(G1742,Zusammenführung!$AB$7:$AD$118,3,0)</f>
        <v>38</v>
      </c>
    </row>
    <row r="1743" spans="1:10" x14ac:dyDescent="0.25">
      <c r="A1743" s="6" t="s">
        <v>3861</v>
      </c>
      <c r="B1743" s="5" t="s">
        <v>1667</v>
      </c>
      <c r="C1743" s="5" t="s">
        <v>1631</v>
      </c>
      <c r="D1743" s="7">
        <v>600000</v>
      </c>
      <c r="E1743" s="122">
        <f>VLOOKUP($D1743,Zusammenführung!$S$7:$AD$118,4,0)</f>
        <v>500000</v>
      </c>
      <c r="F1743" s="123">
        <f>VLOOKUP($D1743,Zusammenführung!$S$7:$AD$118,7,0)</f>
        <v>600000</v>
      </c>
      <c r="G1743" s="123">
        <f>VLOOKUP($D1743,Zusammenführung!$S$7:$AD$118,10,0)</f>
        <v>604426.55935613695</v>
      </c>
      <c r="H1743" s="285">
        <f ca="1">VLOOKUP(E1743,Zusammenführung!V$7:X$118,3,0)</f>
        <v>5</v>
      </c>
      <c r="I1743" s="162">
        <f ca="1">VLOOKUP(F1743,Zusammenführung!$Y$7:$AA$118,3,0)</f>
        <v>8</v>
      </c>
      <c r="J1743" s="286">
        <f ca="1">VLOOKUP(G1743,Zusammenführung!$AB$7:$AD$118,3,0)</f>
        <v>38</v>
      </c>
    </row>
    <row r="1744" spans="1:10" x14ac:dyDescent="0.25">
      <c r="A1744" s="6" t="s">
        <v>3862</v>
      </c>
      <c r="B1744" s="5" t="s">
        <v>1668</v>
      </c>
      <c r="C1744" s="5" t="s">
        <v>1631</v>
      </c>
      <c r="D1744" s="7">
        <v>550000</v>
      </c>
      <c r="E1744" s="122">
        <f>VLOOKUP($D1744,Zusammenführung!$S$7:$AD$118,4,0)</f>
        <v>500000</v>
      </c>
      <c r="F1744" s="123">
        <f>VLOOKUP($D1744,Zusammenführung!$S$7:$AD$118,7,0)</f>
        <v>600000</v>
      </c>
      <c r="G1744" s="123">
        <f>VLOOKUP($D1744,Zusammenführung!$S$7:$AD$118,10,0)</f>
        <v>558551.30784708261</v>
      </c>
      <c r="H1744" s="285">
        <f ca="1">VLOOKUP(E1744,Zusammenführung!V$7:X$118,3,0)</f>
        <v>5</v>
      </c>
      <c r="I1744" s="162">
        <f ca="1">VLOOKUP(F1744,Zusammenführung!$Y$7:$AA$118,3,0)</f>
        <v>8</v>
      </c>
      <c r="J1744" s="286">
        <f ca="1">VLOOKUP(G1744,Zusammenführung!$AB$7:$AD$118,3,0)</f>
        <v>37</v>
      </c>
    </row>
    <row r="1745" spans="1:10" x14ac:dyDescent="0.25">
      <c r="A1745" s="6" t="s">
        <v>3863</v>
      </c>
      <c r="B1745" s="5" t="s">
        <v>1669</v>
      </c>
      <c r="C1745" s="5" t="s">
        <v>1631</v>
      </c>
      <c r="D1745" s="7">
        <v>550000</v>
      </c>
      <c r="E1745" s="122">
        <f>VLOOKUP($D1745,Zusammenführung!$S$7:$AD$118,4,0)</f>
        <v>500000</v>
      </c>
      <c r="F1745" s="123">
        <f>VLOOKUP($D1745,Zusammenführung!$S$7:$AD$118,7,0)</f>
        <v>600000</v>
      </c>
      <c r="G1745" s="123">
        <f>VLOOKUP($D1745,Zusammenführung!$S$7:$AD$118,10,0)</f>
        <v>558551.30784708261</v>
      </c>
      <c r="H1745" s="285">
        <f ca="1">VLOOKUP(E1745,Zusammenführung!V$7:X$118,3,0)</f>
        <v>5</v>
      </c>
      <c r="I1745" s="162">
        <f ca="1">VLOOKUP(F1745,Zusammenführung!$Y$7:$AA$118,3,0)</f>
        <v>8</v>
      </c>
      <c r="J1745" s="286">
        <f ca="1">VLOOKUP(G1745,Zusammenführung!$AB$7:$AD$118,3,0)</f>
        <v>37</v>
      </c>
    </row>
    <row r="1746" spans="1:10" x14ac:dyDescent="0.25">
      <c r="A1746" s="6" t="s">
        <v>3864</v>
      </c>
      <c r="B1746" s="5" t="s">
        <v>1670</v>
      </c>
      <c r="C1746" s="5" t="s">
        <v>1631</v>
      </c>
      <c r="D1746" s="7">
        <v>500000</v>
      </c>
      <c r="E1746" s="122">
        <f>VLOOKUP($D1746,Zusammenführung!$S$7:$AD$118,4,0)</f>
        <v>500000</v>
      </c>
      <c r="F1746" s="123">
        <f>VLOOKUP($D1746,Zusammenführung!$S$7:$AD$118,7,0)</f>
        <v>400000</v>
      </c>
      <c r="G1746" s="123">
        <f>VLOOKUP($D1746,Zusammenführung!$S$7:$AD$118,10,0)</f>
        <v>513883.29979879287</v>
      </c>
      <c r="H1746" s="285">
        <f ca="1">VLOOKUP(E1746,Zusammenführung!V$7:X$118,3,0)</f>
        <v>5</v>
      </c>
      <c r="I1746" s="162">
        <f ca="1">VLOOKUP(F1746,Zusammenführung!$Y$7:$AA$118,3,0)</f>
        <v>7</v>
      </c>
      <c r="J1746" s="286">
        <f ca="1">VLOOKUP(G1746,Zusammenführung!$AB$7:$AD$118,3,0)</f>
        <v>36</v>
      </c>
    </row>
    <row r="1747" spans="1:10" x14ac:dyDescent="0.25">
      <c r="A1747" s="6" t="s">
        <v>3865</v>
      </c>
      <c r="B1747" s="5" t="s">
        <v>1671</v>
      </c>
      <c r="C1747" s="5" t="s">
        <v>1631</v>
      </c>
      <c r="D1747" s="7">
        <v>475000</v>
      </c>
      <c r="E1747" s="122">
        <f>VLOOKUP($D1747,Zusammenführung!$S$7:$AD$118,4,0)</f>
        <v>500000</v>
      </c>
      <c r="F1747" s="123">
        <f>VLOOKUP($D1747,Zusammenführung!$S$7:$AD$118,7,0)</f>
        <v>400000</v>
      </c>
      <c r="G1747" s="123">
        <f>VLOOKUP($D1747,Zusammenführung!$S$7:$AD$118,10,0)</f>
        <v>470422.53521126771</v>
      </c>
      <c r="H1747" s="285">
        <f ca="1">VLOOKUP(E1747,Zusammenführung!V$7:X$118,3,0)</f>
        <v>5</v>
      </c>
      <c r="I1747" s="162">
        <f ca="1">VLOOKUP(F1747,Zusammenführung!$Y$7:$AA$118,3,0)</f>
        <v>7</v>
      </c>
      <c r="J1747" s="286">
        <f ca="1">VLOOKUP(G1747,Zusammenführung!$AB$7:$AD$118,3,0)</f>
        <v>35</v>
      </c>
    </row>
    <row r="1748" spans="1:10" x14ac:dyDescent="0.25">
      <c r="A1748" s="6" t="s">
        <v>3866</v>
      </c>
      <c r="B1748" s="5" t="s">
        <v>1673</v>
      </c>
      <c r="C1748" s="5" t="s">
        <v>1631</v>
      </c>
      <c r="D1748" s="7">
        <v>475000</v>
      </c>
      <c r="E1748" s="122">
        <f>VLOOKUP($D1748,Zusammenführung!$S$7:$AD$118,4,0)</f>
        <v>500000</v>
      </c>
      <c r="F1748" s="123">
        <f>VLOOKUP($D1748,Zusammenführung!$S$7:$AD$118,7,0)</f>
        <v>400000</v>
      </c>
      <c r="G1748" s="123">
        <f>VLOOKUP($D1748,Zusammenführung!$S$7:$AD$118,10,0)</f>
        <v>470422.53521126771</v>
      </c>
      <c r="H1748" s="285">
        <f ca="1">VLOOKUP(E1748,Zusammenführung!V$7:X$118,3,0)</f>
        <v>5</v>
      </c>
      <c r="I1748" s="162">
        <f ca="1">VLOOKUP(F1748,Zusammenführung!$Y$7:$AA$118,3,0)</f>
        <v>7</v>
      </c>
      <c r="J1748" s="286">
        <f ca="1">VLOOKUP(G1748,Zusammenführung!$AB$7:$AD$118,3,0)</f>
        <v>35</v>
      </c>
    </row>
    <row r="1749" spans="1:10" x14ac:dyDescent="0.25">
      <c r="A1749" s="6" t="s">
        <v>3867</v>
      </c>
      <c r="B1749" s="5" t="s">
        <v>1672</v>
      </c>
      <c r="C1749" s="5" t="s">
        <v>1631</v>
      </c>
      <c r="D1749" s="7">
        <v>475000</v>
      </c>
      <c r="E1749" s="122">
        <f>VLOOKUP($D1749,Zusammenführung!$S$7:$AD$118,4,0)</f>
        <v>500000</v>
      </c>
      <c r="F1749" s="123">
        <f>VLOOKUP($D1749,Zusammenführung!$S$7:$AD$118,7,0)</f>
        <v>400000</v>
      </c>
      <c r="G1749" s="123">
        <f>VLOOKUP($D1749,Zusammenführung!$S$7:$AD$118,10,0)</f>
        <v>470422.53521126771</v>
      </c>
      <c r="H1749" s="285">
        <f ca="1">VLOOKUP(E1749,Zusammenführung!V$7:X$118,3,0)</f>
        <v>5</v>
      </c>
      <c r="I1749" s="162">
        <f ca="1">VLOOKUP(F1749,Zusammenführung!$Y$7:$AA$118,3,0)</f>
        <v>7</v>
      </c>
      <c r="J1749" s="286">
        <f ca="1">VLOOKUP(G1749,Zusammenführung!$AB$7:$AD$118,3,0)</f>
        <v>35</v>
      </c>
    </row>
    <row r="1750" spans="1:10" x14ac:dyDescent="0.25">
      <c r="A1750" s="6" t="s">
        <v>3868</v>
      </c>
      <c r="B1750" s="5" t="s">
        <v>1678</v>
      </c>
      <c r="C1750" s="5" t="s">
        <v>1631</v>
      </c>
      <c r="D1750" s="7">
        <v>400000</v>
      </c>
      <c r="E1750" s="122">
        <f>VLOOKUP($D1750,Zusammenführung!$S$7:$AD$118,4,0)</f>
        <v>500000</v>
      </c>
      <c r="F1750" s="123">
        <f>VLOOKUP($D1750,Zusammenführung!$S$7:$AD$118,7,0)</f>
        <v>400000</v>
      </c>
      <c r="G1750" s="123">
        <f>VLOOKUP($D1750,Zusammenführung!$S$7:$AD$118,10,0)</f>
        <v>387122.73641851114</v>
      </c>
      <c r="H1750" s="285">
        <f ca="1">VLOOKUP(E1750,Zusammenführung!V$7:X$118,3,0)</f>
        <v>5</v>
      </c>
      <c r="I1750" s="162">
        <f ca="1">VLOOKUP(F1750,Zusammenführung!$Y$7:$AA$118,3,0)</f>
        <v>7</v>
      </c>
      <c r="J1750" s="286">
        <f ca="1">VLOOKUP(G1750,Zusammenführung!$AB$7:$AD$118,3,0)</f>
        <v>33</v>
      </c>
    </row>
    <row r="1751" spans="1:10" x14ac:dyDescent="0.25">
      <c r="A1751" s="6" t="s">
        <v>3869</v>
      </c>
      <c r="B1751" s="5" t="s">
        <v>1676</v>
      </c>
      <c r="C1751" s="5" t="s">
        <v>1631</v>
      </c>
      <c r="D1751" s="7">
        <v>400000</v>
      </c>
      <c r="E1751" s="122">
        <f>VLOOKUP($D1751,Zusammenführung!$S$7:$AD$118,4,0)</f>
        <v>500000</v>
      </c>
      <c r="F1751" s="123">
        <f>VLOOKUP($D1751,Zusammenführung!$S$7:$AD$118,7,0)</f>
        <v>400000</v>
      </c>
      <c r="G1751" s="123">
        <f>VLOOKUP($D1751,Zusammenführung!$S$7:$AD$118,10,0)</f>
        <v>387122.73641851114</v>
      </c>
      <c r="H1751" s="285">
        <f ca="1">VLOOKUP(E1751,Zusammenführung!V$7:X$118,3,0)</f>
        <v>5</v>
      </c>
      <c r="I1751" s="162">
        <f ca="1">VLOOKUP(F1751,Zusammenführung!$Y$7:$AA$118,3,0)</f>
        <v>7</v>
      </c>
      <c r="J1751" s="286">
        <f ca="1">VLOOKUP(G1751,Zusammenführung!$AB$7:$AD$118,3,0)</f>
        <v>33</v>
      </c>
    </row>
    <row r="1752" spans="1:10" x14ac:dyDescent="0.25">
      <c r="A1752" s="6" t="s">
        <v>3870</v>
      </c>
      <c r="B1752" s="5" t="s">
        <v>1679</v>
      </c>
      <c r="C1752" s="5" t="s">
        <v>1631</v>
      </c>
      <c r="D1752" s="7">
        <v>400000</v>
      </c>
      <c r="E1752" s="122">
        <f>VLOOKUP($D1752,Zusammenführung!$S$7:$AD$118,4,0)</f>
        <v>500000</v>
      </c>
      <c r="F1752" s="123">
        <f>VLOOKUP($D1752,Zusammenführung!$S$7:$AD$118,7,0)</f>
        <v>400000</v>
      </c>
      <c r="G1752" s="123">
        <f>VLOOKUP($D1752,Zusammenführung!$S$7:$AD$118,10,0)</f>
        <v>387122.73641851114</v>
      </c>
      <c r="H1752" s="285">
        <f ca="1">VLOOKUP(E1752,Zusammenführung!V$7:X$118,3,0)</f>
        <v>5</v>
      </c>
      <c r="I1752" s="162">
        <f ca="1">VLOOKUP(F1752,Zusammenführung!$Y$7:$AA$118,3,0)</f>
        <v>7</v>
      </c>
      <c r="J1752" s="286">
        <f ca="1">VLOOKUP(G1752,Zusammenführung!$AB$7:$AD$118,3,0)</f>
        <v>33</v>
      </c>
    </row>
    <row r="1753" spans="1:10" x14ac:dyDescent="0.25">
      <c r="A1753" s="6" t="s">
        <v>3871</v>
      </c>
      <c r="B1753" s="5" t="s">
        <v>1675</v>
      </c>
      <c r="C1753" s="5" t="s">
        <v>1631</v>
      </c>
      <c r="D1753" s="7">
        <v>400000</v>
      </c>
      <c r="E1753" s="122">
        <f>VLOOKUP($D1753,Zusammenführung!$S$7:$AD$118,4,0)</f>
        <v>500000</v>
      </c>
      <c r="F1753" s="123">
        <f>VLOOKUP($D1753,Zusammenführung!$S$7:$AD$118,7,0)</f>
        <v>400000</v>
      </c>
      <c r="G1753" s="123">
        <f>VLOOKUP($D1753,Zusammenführung!$S$7:$AD$118,10,0)</f>
        <v>387122.73641851114</v>
      </c>
      <c r="H1753" s="285">
        <f ca="1">VLOOKUP(E1753,Zusammenführung!V$7:X$118,3,0)</f>
        <v>5</v>
      </c>
      <c r="I1753" s="162">
        <f ca="1">VLOOKUP(F1753,Zusammenführung!$Y$7:$AA$118,3,0)</f>
        <v>7</v>
      </c>
      <c r="J1753" s="286">
        <f ca="1">VLOOKUP(G1753,Zusammenführung!$AB$7:$AD$118,3,0)</f>
        <v>33</v>
      </c>
    </row>
    <row r="1754" spans="1:10" x14ac:dyDescent="0.25">
      <c r="A1754" s="6" t="s">
        <v>3872</v>
      </c>
      <c r="B1754" s="5" t="s">
        <v>1674</v>
      </c>
      <c r="C1754" s="5" t="s">
        <v>1631</v>
      </c>
      <c r="D1754" s="7">
        <v>400000</v>
      </c>
      <c r="E1754" s="122">
        <f>VLOOKUP($D1754,Zusammenführung!$S$7:$AD$118,4,0)</f>
        <v>500000</v>
      </c>
      <c r="F1754" s="123">
        <f>VLOOKUP($D1754,Zusammenführung!$S$7:$AD$118,7,0)</f>
        <v>400000</v>
      </c>
      <c r="G1754" s="123">
        <f>VLOOKUP($D1754,Zusammenführung!$S$7:$AD$118,10,0)</f>
        <v>387122.73641851114</v>
      </c>
      <c r="H1754" s="285">
        <f ca="1">VLOOKUP(E1754,Zusammenführung!V$7:X$118,3,0)</f>
        <v>5</v>
      </c>
      <c r="I1754" s="162">
        <f ca="1">VLOOKUP(F1754,Zusammenführung!$Y$7:$AA$118,3,0)</f>
        <v>7</v>
      </c>
      <c r="J1754" s="286">
        <f ca="1">VLOOKUP(G1754,Zusammenführung!$AB$7:$AD$118,3,0)</f>
        <v>33</v>
      </c>
    </row>
    <row r="1755" spans="1:10" x14ac:dyDescent="0.25">
      <c r="A1755" s="6" t="s">
        <v>3873</v>
      </c>
      <c r="B1755" s="5" t="s">
        <v>1680</v>
      </c>
      <c r="C1755" s="5" t="s">
        <v>1631</v>
      </c>
      <c r="D1755" s="7">
        <v>400000</v>
      </c>
      <c r="E1755" s="122">
        <f>VLOOKUP($D1755,Zusammenführung!$S$7:$AD$118,4,0)</f>
        <v>500000</v>
      </c>
      <c r="F1755" s="123">
        <f>VLOOKUP($D1755,Zusammenführung!$S$7:$AD$118,7,0)</f>
        <v>400000</v>
      </c>
      <c r="G1755" s="123">
        <f>VLOOKUP($D1755,Zusammenführung!$S$7:$AD$118,10,0)</f>
        <v>387122.73641851114</v>
      </c>
      <c r="H1755" s="285">
        <f ca="1">VLOOKUP(E1755,Zusammenführung!V$7:X$118,3,0)</f>
        <v>5</v>
      </c>
      <c r="I1755" s="162">
        <f ca="1">VLOOKUP(F1755,Zusammenführung!$Y$7:$AA$118,3,0)</f>
        <v>7</v>
      </c>
      <c r="J1755" s="286">
        <f ca="1">VLOOKUP(G1755,Zusammenführung!$AB$7:$AD$118,3,0)</f>
        <v>33</v>
      </c>
    </row>
    <row r="1756" spans="1:10" x14ac:dyDescent="0.25">
      <c r="A1756" s="6" t="s">
        <v>3874</v>
      </c>
      <c r="B1756" s="5" t="s">
        <v>1677</v>
      </c>
      <c r="C1756" s="5" t="s">
        <v>1631</v>
      </c>
      <c r="D1756" s="7">
        <v>400000</v>
      </c>
      <c r="E1756" s="122">
        <f>VLOOKUP($D1756,Zusammenführung!$S$7:$AD$118,4,0)</f>
        <v>500000</v>
      </c>
      <c r="F1756" s="123">
        <f>VLOOKUP($D1756,Zusammenführung!$S$7:$AD$118,7,0)</f>
        <v>400000</v>
      </c>
      <c r="G1756" s="123">
        <f>VLOOKUP($D1756,Zusammenführung!$S$7:$AD$118,10,0)</f>
        <v>387122.73641851114</v>
      </c>
      <c r="H1756" s="285">
        <f ca="1">VLOOKUP(E1756,Zusammenführung!V$7:X$118,3,0)</f>
        <v>5</v>
      </c>
      <c r="I1756" s="162">
        <f ca="1">VLOOKUP(F1756,Zusammenführung!$Y$7:$AA$118,3,0)</f>
        <v>7</v>
      </c>
      <c r="J1756" s="286">
        <f ca="1">VLOOKUP(G1756,Zusammenführung!$AB$7:$AD$118,3,0)</f>
        <v>33</v>
      </c>
    </row>
    <row r="1757" spans="1:10" x14ac:dyDescent="0.25">
      <c r="A1757" s="6" t="s">
        <v>3875</v>
      </c>
      <c r="B1757" s="5" t="s">
        <v>1682</v>
      </c>
      <c r="C1757" s="5" t="s">
        <v>1631</v>
      </c>
      <c r="D1757" s="7">
        <v>350000</v>
      </c>
      <c r="E1757" s="122">
        <f>VLOOKUP($D1757,Zusammenführung!$S$7:$AD$118,4,0)</f>
        <v>200000</v>
      </c>
      <c r="F1757" s="123">
        <f>VLOOKUP($D1757,Zusammenführung!$S$7:$AD$118,7,0)</f>
        <v>300000</v>
      </c>
      <c r="G1757" s="123">
        <f>VLOOKUP($D1757,Zusammenführung!$S$7:$AD$118,10,0)</f>
        <v>347283.70221327973</v>
      </c>
      <c r="H1757" s="285">
        <f ca="1">VLOOKUP(E1757,Zusammenführung!V$7:X$118,3,0)</f>
        <v>4</v>
      </c>
      <c r="I1757" s="162">
        <f ca="1">VLOOKUP(F1757,Zusammenführung!$Y$7:$AA$118,3,0)</f>
        <v>6</v>
      </c>
      <c r="J1757" s="286">
        <f ca="1">VLOOKUP(G1757,Zusammenführung!$AB$7:$AD$118,3,0)</f>
        <v>32</v>
      </c>
    </row>
    <row r="1758" spans="1:10" x14ac:dyDescent="0.25">
      <c r="A1758" s="6" t="s">
        <v>3876</v>
      </c>
      <c r="B1758" s="5" t="s">
        <v>1681</v>
      </c>
      <c r="C1758" s="5" t="s">
        <v>1631</v>
      </c>
      <c r="D1758" s="7">
        <v>350000</v>
      </c>
      <c r="E1758" s="122">
        <f>VLOOKUP($D1758,Zusammenführung!$S$7:$AD$118,4,0)</f>
        <v>200000</v>
      </c>
      <c r="F1758" s="123">
        <f>VLOOKUP($D1758,Zusammenführung!$S$7:$AD$118,7,0)</f>
        <v>300000</v>
      </c>
      <c r="G1758" s="123">
        <f>VLOOKUP($D1758,Zusammenführung!$S$7:$AD$118,10,0)</f>
        <v>347283.70221327973</v>
      </c>
      <c r="H1758" s="285">
        <f ca="1">VLOOKUP(E1758,Zusammenführung!V$7:X$118,3,0)</f>
        <v>4</v>
      </c>
      <c r="I1758" s="162">
        <f ca="1">VLOOKUP(F1758,Zusammenführung!$Y$7:$AA$118,3,0)</f>
        <v>6</v>
      </c>
      <c r="J1758" s="286">
        <f ca="1">VLOOKUP(G1758,Zusammenführung!$AB$7:$AD$118,3,0)</f>
        <v>32</v>
      </c>
    </row>
    <row r="1759" spans="1:10" x14ac:dyDescent="0.25">
      <c r="A1759" s="6" t="s">
        <v>3877</v>
      </c>
      <c r="B1759" s="5" t="s">
        <v>1684</v>
      </c>
      <c r="C1759" s="5" t="s">
        <v>1631</v>
      </c>
      <c r="D1759" s="7">
        <v>325000</v>
      </c>
      <c r="E1759" s="122">
        <f>VLOOKUP($D1759,Zusammenführung!$S$7:$AD$118,4,0)</f>
        <v>200000</v>
      </c>
      <c r="F1759" s="123">
        <f>VLOOKUP($D1759,Zusammenführung!$S$7:$AD$118,7,0)</f>
        <v>300000</v>
      </c>
      <c r="G1759" s="123">
        <f>VLOOKUP($D1759,Zusammenführung!$S$7:$AD$118,10,0)</f>
        <v>308651.9114688129</v>
      </c>
      <c r="H1759" s="285">
        <f ca="1">VLOOKUP(E1759,Zusammenführung!V$7:X$118,3,0)</f>
        <v>4</v>
      </c>
      <c r="I1759" s="162">
        <f ca="1">VLOOKUP(F1759,Zusammenführung!$Y$7:$AA$118,3,0)</f>
        <v>6</v>
      </c>
      <c r="J1759" s="286">
        <f ca="1">VLOOKUP(G1759,Zusammenführung!$AB$7:$AD$118,3,0)</f>
        <v>31</v>
      </c>
    </row>
    <row r="1760" spans="1:10" x14ac:dyDescent="0.25">
      <c r="A1760" s="6" t="s">
        <v>3878</v>
      </c>
      <c r="B1760" s="5" t="s">
        <v>1683</v>
      </c>
      <c r="C1760" s="5" t="s">
        <v>1631</v>
      </c>
      <c r="D1760" s="7">
        <v>325000</v>
      </c>
      <c r="E1760" s="122">
        <f>VLOOKUP($D1760,Zusammenführung!$S$7:$AD$118,4,0)</f>
        <v>200000</v>
      </c>
      <c r="F1760" s="123">
        <f>VLOOKUP($D1760,Zusammenführung!$S$7:$AD$118,7,0)</f>
        <v>300000</v>
      </c>
      <c r="G1760" s="123">
        <f>VLOOKUP($D1760,Zusammenführung!$S$7:$AD$118,10,0)</f>
        <v>308651.9114688129</v>
      </c>
      <c r="H1760" s="285">
        <f ca="1">VLOOKUP(E1760,Zusammenführung!V$7:X$118,3,0)</f>
        <v>4</v>
      </c>
      <c r="I1760" s="162">
        <f ca="1">VLOOKUP(F1760,Zusammenführung!$Y$7:$AA$118,3,0)</f>
        <v>6</v>
      </c>
      <c r="J1760" s="286">
        <f ca="1">VLOOKUP(G1760,Zusammenführung!$AB$7:$AD$118,3,0)</f>
        <v>31</v>
      </c>
    </row>
    <row r="1761" spans="1:10" x14ac:dyDescent="0.25">
      <c r="A1761" s="6" t="s">
        <v>3879</v>
      </c>
      <c r="B1761" s="5" t="s">
        <v>1685</v>
      </c>
      <c r="C1761" s="5" t="s">
        <v>1631</v>
      </c>
      <c r="D1761" s="7">
        <v>300000</v>
      </c>
      <c r="E1761" s="122">
        <f>VLOOKUP($D1761,Zusammenführung!$S$7:$AD$118,4,0)</f>
        <v>200000</v>
      </c>
      <c r="F1761" s="123">
        <f>VLOOKUP($D1761,Zusammenführung!$S$7:$AD$118,7,0)</f>
        <v>300000</v>
      </c>
      <c r="G1761" s="123">
        <f>VLOOKUP($D1761,Zusammenführung!$S$7:$AD$118,10,0)</f>
        <v>308651.9114688129</v>
      </c>
      <c r="H1761" s="285">
        <f ca="1">VLOOKUP(E1761,Zusammenführung!V$7:X$118,3,0)</f>
        <v>4</v>
      </c>
      <c r="I1761" s="162">
        <f ca="1">VLOOKUP(F1761,Zusammenführung!$Y$7:$AA$118,3,0)</f>
        <v>6</v>
      </c>
      <c r="J1761" s="286">
        <f ca="1">VLOOKUP(G1761,Zusammenführung!$AB$7:$AD$118,3,0)</f>
        <v>31</v>
      </c>
    </row>
    <row r="1762" spans="1:10" x14ac:dyDescent="0.25">
      <c r="A1762" s="6" t="s">
        <v>3880</v>
      </c>
      <c r="B1762" s="5" t="s">
        <v>1689</v>
      </c>
      <c r="C1762" s="5" t="s">
        <v>1631</v>
      </c>
      <c r="D1762" s="7">
        <v>300000</v>
      </c>
      <c r="E1762" s="122">
        <f>VLOOKUP($D1762,Zusammenführung!$S$7:$AD$118,4,0)</f>
        <v>200000</v>
      </c>
      <c r="F1762" s="123">
        <f>VLOOKUP($D1762,Zusammenführung!$S$7:$AD$118,7,0)</f>
        <v>300000</v>
      </c>
      <c r="G1762" s="123">
        <f>VLOOKUP($D1762,Zusammenführung!$S$7:$AD$118,10,0)</f>
        <v>308651.9114688129</v>
      </c>
      <c r="H1762" s="285">
        <f ca="1">VLOOKUP(E1762,Zusammenführung!V$7:X$118,3,0)</f>
        <v>4</v>
      </c>
      <c r="I1762" s="162">
        <f ca="1">VLOOKUP(F1762,Zusammenführung!$Y$7:$AA$118,3,0)</f>
        <v>6</v>
      </c>
      <c r="J1762" s="286">
        <f ca="1">VLOOKUP(G1762,Zusammenführung!$AB$7:$AD$118,3,0)</f>
        <v>31</v>
      </c>
    </row>
    <row r="1763" spans="1:10" x14ac:dyDescent="0.25">
      <c r="A1763" s="6" t="s">
        <v>3881</v>
      </c>
      <c r="B1763" s="5" t="s">
        <v>1690</v>
      </c>
      <c r="C1763" s="5" t="s">
        <v>1631</v>
      </c>
      <c r="D1763" s="7">
        <v>300000</v>
      </c>
      <c r="E1763" s="122">
        <f>VLOOKUP($D1763,Zusammenführung!$S$7:$AD$118,4,0)</f>
        <v>200000</v>
      </c>
      <c r="F1763" s="123">
        <f>VLOOKUP($D1763,Zusammenführung!$S$7:$AD$118,7,0)</f>
        <v>300000</v>
      </c>
      <c r="G1763" s="123">
        <f>VLOOKUP($D1763,Zusammenführung!$S$7:$AD$118,10,0)</f>
        <v>308651.9114688129</v>
      </c>
      <c r="H1763" s="285">
        <f ca="1">VLOOKUP(E1763,Zusammenführung!V$7:X$118,3,0)</f>
        <v>4</v>
      </c>
      <c r="I1763" s="162">
        <f ca="1">VLOOKUP(F1763,Zusammenführung!$Y$7:$AA$118,3,0)</f>
        <v>6</v>
      </c>
      <c r="J1763" s="286">
        <f ca="1">VLOOKUP(G1763,Zusammenführung!$AB$7:$AD$118,3,0)</f>
        <v>31</v>
      </c>
    </row>
    <row r="1764" spans="1:10" x14ac:dyDescent="0.25">
      <c r="A1764" s="6" t="s">
        <v>3882</v>
      </c>
      <c r="B1764" s="5" t="s">
        <v>1691</v>
      </c>
      <c r="C1764" s="5" t="s">
        <v>1631</v>
      </c>
      <c r="D1764" s="7">
        <v>300000</v>
      </c>
      <c r="E1764" s="122">
        <f>VLOOKUP($D1764,Zusammenführung!$S$7:$AD$118,4,0)</f>
        <v>200000</v>
      </c>
      <c r="F1764" s="123">
        <f>VLOOKUP($D1764,Zusammenführung!$S$7:$AD$118,7,0)</f>
        <v>300000</v>
      </c>
      <c r="G1764" s="123">
        <f>VLOOKUP($D1764,Zusammenführung!$S$7:$AD$118,10,0)</f>
        <v>308651.9114688129</v>
      </c>
      <c r="H1764" s="285">
        <f ca="1">VLOOKUP(E1764,Zusammenführung!V$7:X$118,3,0)</f>
        <v>4</v>
      </c>
      <c r="I1764" s="162">
        <f ca="1">VLOOKUP(F1764,Zusammenführung!$Y$7:$AA$118,3,0)</f>
        <v>6</v>
      </c>
      <c r="J1764" s="286">
        <f ca="1">VLOOKUP(G1764,Zusammenführung!$AB$7:$AD$118,3,0)</f>
        <v>31</v>
      </c>
    </row>
    <row r="1765" spans="1:10" x14ac:dyDescent="0.25">
      <c r="A1765" s="6" t="s">
        <v>3883</v>
      </c>
      <c r="B1765" s="5" t="s">
        <v>1687</v>
      </c>
      <c r="C1765" s="5" t="s">
        <v>1631</v>
      </c>
      <c r="D1765" s="7">
        <v>300000</v>
      </c>
      <c r="E1765" s="122">
        <f>VLOOKUP($D1765,Zusammenführung!$S$7:$AD$118,4,0)</f>
        <v>200000</v>
      </c>
      <c r="F1765" s="123">
        <f>VLOOKUP($D1765,Zusammenführung!$S$7:$AD$118,7,0)</f>
        <v>300000</v>
      </c>
      <c r="G1765" s="123">
        <f>VLOOKUP($D1765,Zusammenführung!$S$7:$AD$118,10,0)</f>
        <v>308651.9114688129</v>
      </c>
      <c r="H1765" s="285">
        <f ca="1">VLOOKUP(E1765,Zusammenführung!V$7:X$118,3,0)</f>
        <v>4</v>
      </c>
      <c r="I1765" s="162">
        <f ca="1">VLOOKUP(F1765,Zusammenführung!$Y$7:$AA$118,3,0)</f>
        <v>6</v>
      </c>
      <c r="J1765" s="286">
        <f ca="1">VLOOKUP(G1765,Zusammenführung!$AB$7:$AD$118,3,0)</f>
        <v>31</v>
      </c>
    </row>
    <row r="1766" spans="1:10" x14ac:dyDescent="0.25">
      <c r="A1766" s="6" t="s">
        <v>3884</v>
      </c>
      <c r="B1766" s="5" t="s">
        <v>1688</v>
      </c>
      <c r="C1766" s="5" t="s">
        <v>1631</v>
      </c>
      <c r="D1766" s="7">
        <v>300000</v>
      </c>
      <c r="E1766" s="122">
        <f>VLOOKUP($D1766,Zusammenführung!$S$7:$AD$118,4,0)</f>
        <v>200000</v>
      </c>
      <c r="F1766" s="123">
        <f>VLOOKUP($D1766,Zusammenführung!$S$7:$AD$118,7,0)</f>
        <v>300000</v>
      </c>
      <c r="G1766" s="123">
        <f>VLOOKUP($D1766,Zusammenführung!$S$7:$AD$118,10,0)</f>
        <v>308651.9114688129</v>
      </c>
      <c r="H1766" s="285">
        <f ca="1">VLOOKUP(E1766,Zusammenführung!V$7:X$118,3,0)</f>
        <v>4</v>
      </c>
      <c r="I1766" s="162">
        <f ca="1">VLOOKUP(F1766,Zusammenführung!$Y$7:$AA$118,3,0)</f>
        <v>6</v>
      </c>
      <c r="J1766" s="286">
        <f ca="1">VLOOKUP(G1766,Zusammenführung!$AB$7:$AD$118,3,0)</f>
        <v>31</v>
      </c>
    </row>
    <row r="1767" spans="1:10" x14ac:dyDescent="0.25">
      <c r="A1767" s="6" t="s">
        <v>3885</v>
      </c>
      <c r="B1767" s="5" t="s">
        <v>1686</v>
      </c>
      <c r="C1767" s="5" t="s">
        <v>1631</v>
      </c>
      <c r="D1767" s="7">
        <v>300000</v>
      </c>
      <c r="E1767" s="122">
        <f>VLOOKUP($D1767,Zusammenführung!$S$7:$AD$118,4,0)</f>
        <v>200000</v>
      </c>
      <c r="F1767" s="123">
        <f>VLOOKUP($D1767,Zusammenführung!$S$7:$AD$118,7,0)</f>
        <v>300000</v>
      </c>
      <c r="G1767" s="123">
        <f>VLOOKUP($D1767,Zusammenführung!$S$7:$AD$118,10,0)</f>
        <v>308651.9114688129</v>
      </c>
      <c r="H1767" s="285">
        <f ca="1">VLOOKUP(E1767,Zusammenführung!V$7:X$118,3,0)</f>
        <v>4</v>
      </c>
      <c r="I1767" s="162">
        <f ca="1">VLOOKUP(F1767,Zusammenführung!$Y$7:$AA$118,3,0)</f>
        <v>6</v>
      </c>
      <c r="J1767" s="286">
        <f ca="1">VLOOKUP(G1767,Zusammenführung!$AB$7:$AD$118,3,0)</f>
        <v>31</v>
      </c>
    </row>
    <row r="1768" spans="1:10" x14ac:dyDescent="0.25">
      <c r="A1768" s="6" t="s">
        <v>3886</v>
      </c>
      <c r="B1768" s="5" t="s">
        <v>1692</v>
      </c>
      <c r="C1768" s="5" t="s">
        <v>1631</v>
      </c>
      <c r="D1768" s="7">
        <v>250000</v>
      </c>
      <c r="E1768" s="122">
        <f>VLOOKUP($D1768,Zusammenführung!$S$7:$AD$118,4,0)</f>
        <v>200000</v>
      </c>
      <c r="F1768" s="123">
        <f>VLOOKUP($D1768,Zusammenführung!$S$7:$AD$118,7,0)</f>
        <v>200000</v>
      </c>
      <c r="G1768" s="123">
        <f>VLOOKUP($D1768,Zusammenführung!$S$7:$AD$118,10,0)</f>
        <v>235010.06036217304</v>
      </c>
      <c r="H1768" s="285">
        <f ca="1">VLOOKUP(E1768,Zusammenführung!V$7:X$118,3,0)</f>
        <v>4</v>
      </c>
      <c r="I1768" s="162">
        <f ca="1">VLOOKUP(F1768,Zusammenführung!$Y$7:$AA$118,3,0)</f>
        <v>5</v>
      </c>
      <c r="J1768" s="286">
        <f ca="1">VLOOKUP(G1768,Zusammenführung!$AB$7:$AD$118,3,0)</f>
        <v>29</v>
      </c>
    </row>
    <row r="1769" spans="1:10" x14ac:dyDescent="0.25">
      <c r="A1769" s="6" t="s">
        <v>3887</v>
      </c>
      <c r="B1769" s="5" t="s">
        <v>1693</v>
      </c>
      <c r="C1769" s="5" t="s">
        <v>1631</v>
      </c>
      <c r="D1769" s="7">
        <v>250000</v>
      </c>
      <c r="E1769" s="122">
        <f>VLOOKUP($D1769,Zusammenführung!$S$7:$AD$118,4,0)</f>
        <v>200000</v>
      </c>
      <c r="F1769" s="123">
        <f>VLOOKUP($D1769,Zusammenführung!$S$7:$AD$118,7,0)</f>
        <v>200000</v>
      </c>
      <c r="G1769" s="123">
        <f>VLOOKUP($D1769,Zusammenführung!$S$7:$AD$118,10,0)</f>
        <v>235010.06036217304</v>
      </c>
      <c r="H1769" s="285">
        <f ca="1">VLOOKUP(E1769,Zusammenführung!V$7:X$118,3,0)</f>
        <v>4</v>
      </c>
      <c r="I1769" s="162">
        <f ca="1">VLOOKUP(F1769,Zusammenführung!$Y$7:$AA$118,3,0)</f>
        <v>5</v>
      </c>
      <c r="J1769" s="286">
        <f ca="1">VLOOKUP(G1769,Zusammenführung!$AB$7:$AD$118,3,0)</f>
        <v>29</v>
      </c>
    </row>
    <row r="1770" spans="1:10" x14ac:dyDescent="0.25">
      <c r="A1770" s="6" t="s">
        <v>3888</v>
      </c>
      <c r="B1770" s="5" t="s">
        <v>1697</v>
      </c>
      <c r="C1770" s="5" t="s">
        <v>1631</v>
      </c>
      <c r="D1770" s="7">
        <v>200000</v>
      </c>
      <c r="E1770" s="122">
        <f>VLOOKUP($D1770,Zusammenführung!$S$7:$AD$118,4,0)</f>
        <v>200000</v>
      </c>
      <c r="F1770" s="123">
        <f>VLOOKUP($D1770,Zusammenführung!$S$7:$AD$118,7,0)</f>
        <v>200000</v>
      </c>
      <c r="G1770" s="123">
        <f>VLOOKUP($D1770,Zusammenführung!$S$7:$AD$118,10,0)</f>
        <v>200000</v>
      </c>
      <c r="H1770" s="285">
        <f ca="1">VLOOKUP(E1770,Zusammenführung!V$7:X$118,3,0)</f>
        <v>4</v>
      </c>
      <c r="I1770" s="162">
        <f ca="1">VLOOKUP(F1770,Zusammenführung!$Y$7:$AA$118,3,0)</f>
        <v>5</v>
      </c>
      <c r="J1770" s="286">
        <f ca="1">VLOOKUP(G1770,Zusammenführung!$AB$7:$AD$118,3,0)</f>
        <v>28</v>
      </c>
    </row>
    <row r="1771" spans="1:10" x14ac:dyDescent="0.25">
      <c r="A1771" s="6" t="s">
        <v>3889</v>
      </c>
      <c r="B1771" s="5" t="s">
        <v>1695</v>
      </c>
      <c r="C1771" s="5" t="s">
        <v>1631</v>
      </c>
      <c r="D1771" s="7">
        <v>200000</v>
      </c>
      <c r="E1771" s="122">
        <f>VLOOKUP($D1771,Zusammenführung!$S$7:$AD$118,4,0)</f>
        <v>200000</v>
      </c>
      <c r="F1771" s="123">
        <f>VLOOKUP($D1771,Zusammenführung!$S$7:$AD$118,7,0)</f>
        <v>200000</v>
      </c>
      <c r="G1771" s="123">
        <f>VLOOKUP($D1771,Zusammenführung!$S$7:$AD$118,10,0)</f>
        <v>200000</v>
      </c>
      <c r="H1771" s="285">
        <f ca="1">VLOOKUP(E1771,Zusammenführung!V$7:X$118,3,0)</f>
        <v>4</v>
      </c>
      <c r="I1771" s="162">
        <f ca="1">VLOOKUP(F1771,Zusammenführung!$Y$7:$AA$118,3,0)</f>
        <v>5</v>
      </c>
      <c r="J1771" s="286">
        <f ca="1">VLOOKUP(G1771,Zusammenführung!$AB$7:$AD$118,3,0)</f>
        <v>28</v>
      </c>
    </row>
    <row r="1772" spans="1:10" x14ac:dyDescent="0.25">
      <c r="A1772" s="6" t="s">
        <v>3890</v>
      </c>
      <c r="B1772" s="5" t="s">
        <v>1698</v>
      </c>
      <c r="C1772" s="5" t="s">
        <v>1631</v>
      </c>
      <c r="D1772" s="7">
        <v>200000</v>
      </c>
      <c r="E1772" s="122">
        <f>VLOOKUP($D1772,Zusammenführung!$S$7:$AD$118,4,0)</f>
        <v>200000</v>
      </c>
      <c r="F1772" s="123">
        <f>VLOOKUP($D1772,Zusammenführung!$S$7:$AD$118,7,0)</f>
        <v>200000</v>
      </c>
      <c r="G1772" s="123">
        <f>VLOOKUP($D1772,Zusammenführung!$S$7:$AD$118,10,0)</f>
        <v>200000</v>
      </c>
      <c r="H1772" s="285">
        <f ca="1">VLOOKUP(E1772,Zusammenführung!V$7:X$118,3,0)</f>
        <v>4</v>
      </c>
      <c r="I1772" s="162">
        <f ca="1">VLOOKUP(F1772,Zusammenführung!$Y$7:$AA$118,3,0)</f>
        <v>5</v>
      </c>
      <c r="J1772" s="286">
        <f ca="1">VLOOKUP(G1772,Zusammenführung!$AB$7:$AD$118,3,0)</f>
        <v>28</v>
      </c>
    </row>
    <row r="1773" spans="1:10" x14ac:dyDescent="0.25">
      <c r="A1773" s="6" t="s">
        <v>3891</v>
      </c>
      <c r="B1773" s="5" t="s">
        <v>1694</v>
      </c>
      <c r="C1773" s="5" t="s">
        <v>1631</v>
      </c>
      <c r="D1773" s="7">
        <v>200000</v>
      </c>
      <c r="E1773" s="122">
        <f>VLOOKUP($D1773,Zusammenführung!$S$7:$AD$118,4,0)</f>
        <v>200000</v>
      </c>
      <c r="F1773" s="123">
        <f>VLOOKUP($D1773,Zusammenführung!$S$7:$AD$118,7,0)</f>
        <v>200000</v>
      </c>
      <c r="G1773" s="123">
        <f>VLOOKUP($D1773,Zusammenführung!$S$7:$AD$118,10,0)</f>
        <v>200000</v>
      </c>
      <c r="H1773" s="285">
        <f ca="1">VLOOKUP(E1773,Zusammenführung!V$7:X$118,3,0)</f>
        <v>4</v>
      </c>
      <c r="I1773" s="162">
        <f ca="1">VLOOKUP(F1773,Zusammenführung!$Y$7:$AA$118,3,0)</f>
        <v>5</v>
      </c>
      <c r="J1773" s="286">
        <f ca="1">VLOOKUP(G1773,Zusammenführung!$AB$7:$AD$118,3,0)</f>
        <v>28</v>
      </c>
    </row>
    <row r="1774" spans="1:10" x14ac:dyDescent="0.25">
      <c r="A1774" s="6" t="s">
        <v>3892</v>
      </c>
      <c r="B1774" s="5" t="s">
        <v>1696</v>
      </c>
      <c r="C1774" s="5" t="s">
        <v>1631</v>
      </c>
      <c r="D1774" s="7">
        <v>200000</v>
      </c>
      <c r="E1774" s="122">
        <f>VLOOKUP($D1774,Zusammenführung!$S$7:$AD$118,4,0)</f>
        <v>200000</v>
      </c>
      <c r="F1774" s="123">
        <f>VLOOKUP($D1774,Zusammenführung!$S$7:$AD$118,7,0)</f>
        <v>200000</v>
      </c>
      <c r="G1774" s="123">
        <f>VLOOKUP($D1774,Zusammenführung!$S$7:$AD$118,10,0)</f>
        <v>200000</v>
      </c>
      <c r="H1774" s="285">
        <f ca="1">VLOOKUP(E1774,Zusammenführung!V$7:X$118,3,0)</f>
        <v>4</v>
      </c>
      <c r="I1774" s="162">
        <f ca="1">VLOOKUP(F1774,Zusammenführung!$Y$7:$AA$118,3,0)</f>
        <v>5</v>
      </c>
      <c r="J1774" s="286">
        <f ca="1">VLOOKUP(G1774,Zusammenführung!$AB$7:$AD$118,3,0)</f>
        <v>28</v>
      </c>
    </row>
    <row r="1775" spans="1:10" x14ac:dyDescent="0.25">
      <c r="A1775" s="6" t="s">
        <v>3893</v>
      </c>
      <c r="B1775" s="5" t="s">
        <v>1699</v>
      </c>
      <c r="C1775" s="5" t="s">
        <v>1631</v>
      </c>
      <c r="D1775" s="7">
        <v>150000</v>
      </c>
      <c r="E1775" s="122">
        <f>VLOOKUP($D1775,Zusammenführung!$S$7:$AD$118,4,0)</f>
        <v>100000</v>
      </c>
      <c r="F1775" s="123">
        <f>VLOOKUP($D1775,Zusammenführung!$S$7:$AD$118,7,0)</f>
        <v>150000</v>
      </c>
      <c r="G1775" s="123">
        <f>VLOOKUP($D1775,Zusammenführung!$S$7:$AD$118,10,0)</f>
        <v>147176.07973421927</v>
      </c>
      <c r="H1775" s="285">
        <f ca="1">VLOOKUP(E1775,Zusammenführung!V$7:X$118,3,0)</f>
        <v>3</v>
      </c>
      <c r="I1775" s="162">
        <f ca="1">VLOOKUP(F1775,Zusammenführung!$Y$7:$AA$118,3,0)</f>
        <v>4</v>
      </c>
      <c r="J1775" s="286">
        <f ca="1">VLOOKUP(G1775,Zusammenführung!$AB$7:$AD$118,3,0)</f>
        <v>24</v>
      </c>
    </row>
    <row r="1776" spans="1:10" x14ac:dyDescent="0.25">
      <c r="A1776" s="6" t="s">
        <v>3894</v>
      </c>
      <c r="B1776" s="5" t="s">
        <v>1701</v>
      </c>
      <c r="C1776" s="5" t="s">
        <v>1631</v>
      </c>
      <c r="D1776" s="7">
        <v>100000</v>
      </c>
      <c r="E1776" s="122">
        <f>VLOOKUP($D1776,Zusammenführung!$S$7:$AD$118,4,0)</f>
        <v>100000</v>
      </c>
      <c r="F1776" s="123">
        <f>VLOOKUP($D1776,Zusammenführung!$S$7:$AD$118,7,0)</f>
        <v>100000</v>
      </c>
      <c r="G1776" s="123">
        <f>VLOOKUP($D1776,Zusammenführung!$S$7:$AD$118,10,0)</f>
        <v>102325.58139534885</v>
      </c>
      <c r="H1776" s="285">
        <f ca="1">VLOOKUP(E1776,Zusammenführung!V$7:X$118,3,0)</f>
        <v>3</v>
      </c>
      <c r="I1776" s="162">
        <f ca="1">VLOOKUP(F1776,Zusammenführung!$Y$7:$AA$118,3,0)</f>
        <v>3</v>
      </c>
      <c r="J1776" s="286">
        <f ca="1">VLOOKUP(G1776,Zusammenführung!$AB$7:$AD$118,3,0)</f>
        <v>20</v>
      </c>
    </row>
    <row r="1777" spans="1:10" x14ac:dyDescent="0.25">
      <c r="A1777" s="6" t="s">
        <v>3895</v>
      </c>
      <c r="B1777" s="5" t="s">
        <v>1700</v>
      </c>
      <c r="C1777" s="5" t="s">
        <v>1631</v>
      </c>
      <c r="D1777" s="7">
        <v>100000</v>
      </c>
      <c r="E1777" s="122">
        <f>VLOOKUP($D1777,Zusammenführung!$S$7:$AD$118,4,0)</f>
        <v>100000</v>
      </c>
      <c r="F1777" s="123">
        <f>VLOOKUP($D1777,Zusammenführung!$S$7:$AD$118,7,0)</f>
        <v>100000</v>
      </c>
      <c r="G1777" s="123">
        <f>VLOOKUP($D1777,Zusammenführung!$S$7:$AD$118,10,0)</f>
        <v>102325.58139534885</v>
      </c>
      <c r="H1777" s="285">
        <f ca="1">VLOOKUP(E1777,Zusammenführung!V$7:X$118,3,0)</f>
        <v>3</v>
      </c>
      <c r="I1777" s="162">
        <f ca="1">VLOOKUP(F1777,Zusammenführung!$Y$7:$AA$118,3,0)</f>
        <v>3</v>
      </c>
      <c r="J1777" s="286">
        <f ca="1">VLOOKUP(G1777,Zusammenführung!$AB$7:$AD$118,3,0)</f>
        <v>20</v>
      </c>
    </row>
    <row r="1778" spans="1:10" x14ac:dyDescent="0.25">
      <c r="A1778" s="6" t="s">
        <v>3896</v>
      </c>
      <c r="B1778" s="5" t="s">
        <v>1805</v>
      </c>
      <c r="C1778" s="5" t="s">
        <v>1882</v>
      </c>
      <c r="D1778" s="7">
        <v>11000000</v>
      </c>
      <c r="E1778" s="122">
        <f>VLOOKUP($D1778,Zusammenführung!$S$7:$AD$118,4,0)</f>
        <v>10000000</v>
      </c>
      <c r="F1778" s="123">
        <f>VLOOKUP($D1778,Zusammenführung!$S$7:$AD$118,7,0)</f>
        <v>10000000</v>
      </c>
      <c r="G1778" s="123">
        <f>VLOOKUP($D1778,Zusammenführung!$S$7:$AD$118,10,0)</f>
        <v>10106861.642294712</v>
      </c>
      <c r="H1778" s="285">
        <f ca="1">VLOOKUP(E1778,Zusammenführung!V$7:X$118,3,0)</f>
        <v>9</v>
      </c>
      <c r="I1778" s="162">
        <f ca="1">VLOOKUP(F1778,Zusammenführung!$Y$7:$AA$118,3,0)</f>
        <v>16</v>
      </c>
      <c r="J1778" s="286">
        <f ca="1">VLOOKUP(G1778,Zusammenführung!$AB$7:$AD$118,3,0)</f>
        <v>60</v>
      </c>
    </row>
    <row r="1779" spans="1:10" x14ac:dyDescent="0.25">
      <c r="A1779" s="6" t="s">
        <v>3897</v>
      </c>
      <c r="B1779" s="5" t="s">
        <v>1806</v>
      </c>
      <c r="C1779" s="5" t="s">
        <v>1882</v>
      </c>
      <c r="D1779" s="7">
        <v>7000000</v>
      </c>
      <c r="E1779" s="122">
        <f>VLOOKUP($D1779,Zusammenführung!$S$7:$AD$118,4,0)</f>
        <v>10000000</v>
      </c>
      <c r="F1779" s="123">
        <f>VLOOKUP($D1779,Zusammenführung!$S$7:$AD$118,7,0)</f>
        <v>8000000</v>
      </c>
      <c r="G1779" s="123">
        <f>VLOOKUP($D1779,Zusammenführung!$S$7:$AD$118,10,0)</f>
        <v>6492688.4139482565</v>
      </c>
      <c r="H1779" s="285">
        <f ca="1">VLOOKUP(E1779,Zusammenführung!V$7:X$118,3,0)</f>
        <v>9</v>
      </c>
      <c r="I1779" s="162">
        <f ca="1">VLOOKUP(F1779,Zusammenführung!$Y$7:$AA$118,3,0)</f>
        <v>15</v>
      </c>
      <c r="J1779" s="286">
        <f ca="1">VLOOKUP(G1779,Zusammenführung!$AB$7:$AD$118,3,0)</f>
        <v>58</v>
      </c>
    </row>
    <row r="1780" spans="1:10" x14ac:dyDescent="0.25">
      <c r="A1780" s="6" t="s">
        <v>3898</v>
      </c>
      <c r="B1780" s="5" t="s">
        <v>1808</v>
      </c>
      <c r="C1780" s="5" t="s">
        <v>1882</v>
      </c>
      <c r="D1780" s="7">
        <v>4500000</v>
      </c>
      <c r="E1780" s="122">
        <f>VLOOKUP($D1780,Zusammenführung!$S$7:$AD$118,4,0)</f>
        <v>3000000</v>
      </c>
      <c r="F1780" s="123">
        <f>VLOOKUP($D1780,Zusammenführung!$S$7:$AD$118,7,0)</f>
        <v>5000000</v>
      </c>
      <c r="G1780" s="123">
        <f>VLOOKUP($D1780,Zusammenführung!$S$7:$AD$118,10,0)</f>
        <v>4731158.6051743533</v>
      </c>
      <c r="H1780" s="285">
        <f ca="1">VLOOKUP(E1780,Zusammenführung!V$7:X$118,3,0)</f>
        <v>8</v>
      </c>
      <c r="I1780" s="162">
        <f ca="1">VLOOKUP(F1780,Zusammenführung!$Y$7:$AA$118,3,0)</f>
        <v>14</v>
      </c>
      <c r="J1780" s="286">
        <f ca="1">VLOOKUP(G1780,Zusammenführung!$AB$7:$AD$118,3,0)</f>
        <v>57</v>
      </c>
    </row>
    <row r="1781" spans="1:10" x14ac:dyDescent="0.25">
      <c r="A1781" s="6" t="s">
        <v>3899</v>
      </c>
      <c r="B1781" s="5" t="s">
        <v>1807</v>
      </c>
      <c r="C1781" s="5" t="s">
        <v>1882</v>
      </c>
      <c r="D1781" s="7">
        <v>4500000</v>
      </c>
      <c r="E1781" s="122">
        <f>VLOOKUP($D1781,Zusammenführung!$S$7:$AD$118,4,0)</f>
        <v>3000000</v>
      </c>
      <c r="F1781" s="123">
        <f>VLOOKUP($D1781,Zusammenführung!$S$7:$AD$118,7,0)</f>
        <v>5000000</v>
      </c>
      <c r="G1781" s="123">
        <f>VLOOKUP($D1781,Zusammenführung!$S$7:$AD$118,10,0)</f>
        <v>4731158.6051743533</v>
      </c>
      <c r="H1781" s="285">
        <f ca="1">VLOOKUP(E1781,Zusammenführung!V$7:X$118,3,0)</f>
        <v>8</v>
      </c>
      <c r="I1781" s="162">
        <f ca="1">VLOOKUP(F1781,Zusammenführung!$Y$7:$AA$118,3,0)</f>
        <v>14</v>
      </c>
      <c r="J1781" s="286">
        <f ca="1">VLOOKUP(G1781,Zusammenführung!$AB$7:$AD$118,3,0)</f>
        <v>57</v>
      </c>
    </row>
    <row r="1782" spans="1:10" x14ac:dyDescent="0.25">
      <c r="A1782" s="6" t="s">
        <v>3900</v>
      </c>
      <c r="B1782" s="5" t="s">
        <v>1814</v>
      </c>
      <c r="C1782" s="5" t="s">
        <v>1882</v>
      </c>
      <c r="D1782" s="7">
        <v>4000000</v>
      </c>
      <c r="E1782" s="122">
        <f>VLOOKUP($D1782,Zusammenführung!$S$7:$AD$118,4,0)</f>
        <v>3000000</v>
      </c>
      <c r="F1782" s="123">
        <f>VLOOKUP($D1782,Zusammenführung!$S$7:$AD$118,7,0)</f>
        <v>3000000</v>
      </c>
      <c r="G1782" s="123">
        <f>VLOOKUP($D1782,Zusammenführung!$S$7:$AD$118,10,0)</f>
        <v>4731158.6051743533</v>
      </c>
      <c r="H1782" s="285">
        <f ca="1">VLOOKUP(E1782,Zusammenführung!V$7:X$118,3,0)</f>
        <v>8</v>
      </c>
      <c r="I1782" s="162">
        <f ca="1">VLOOKUP(F1782,Zusammenführung!$Y$7:$AA$118,3,0)</f>
        <v>13</v>
      </c>
      <c r="J1782" s="286">
        <f ca="1">VLOOKUP(G1782,Zusammenführung!$AB$7:$AD$118,3,0)</f>
        <v>57</v>
      </c>
    </row>
    <row r="1783" spans="1:10" x14ac:dyDescent="0.25">
      <c r="A1783" s="6" t="s">
        <v>3901</v>
      </c>
      <c r="B1783" s="5" t="s">
        <v>1811</v>
      </c>
      <c r="C1783" s="5" t="s">
        <v>1882</v>
      </c>
      <c r="D1783" s="7">
        <v>4000000</v>
      </c>
      <c r="E1783" s="122">
        <f>VLOOKUP($D1783,Zusammenführung!$S$7:$AD$118,4,0)</f>
        <v>3000000</v>
      </c>
      <c r="F1783" s="123">
        <f>VLOOKUP($D1783,Zusammenführung!$S$7:$AD$118,7,0)</f>
        <v>3000000</v>
      </c>
      <c r="G1783" s="123">
        <f>VLOOKUP($D1783,Zusammenführung!$S$7:$AD$118,10,0)</f>
        <v>4731158.6051743533</v>
      </c>
      <c r="H1783" s="285">
        <f ca="1">VLOOKUP(E1783,Zusammenführung!V$7:X$118,3,0)</f>
        <v>8</v>
      </c>
      <c r="I1783" s="162">
        <f ca="1">VLOOKUP(F1783,Zusammenführung!$Y$7:$AA$118,3,0)</f>
        <v>13</v>
      </c>
      <c r="J1783" s="286">
        <f ca="1">VLOOKUP(G1783,Zusammenführung!$AB$7:$AD$118,3,0)</f>
        <v>57</v>
      </c>
    </row>
    <row r="1784" spans="1:10" x14ac:dyDescent="0.25">
      <c r="A1784" s="6" t="s">
        <v>3902</v>
      </c>
      <c r="B1784" s="5" t="s">
        <v>1812</v>
      </c>
      <c r="C1784" s="5" t="s">
        <v>1882</v>
      </c>
      <c r="D1784" s="7">
        <v>4000000</v>
      </c>
      <c r="E1784" s="122">
        <f>VLOOKUP($D1784,Zusammenführung!$S$7:$AD$118,4,0)</f>
        <v>3000000</v>
      </c>
      <c r="F1784" s="123">
        <f>VLOOKUP($D1784,Zusammenführung!$S$7:$AD$118,7,0)</f>
        <v>3000000</v>
      </c>
      <c r="G1784" s="123">
        <f>VLOOKUP($D1784,Zusammenführung!$S$7:$AD$118,10,0)</f>
        <v>4731158.6051743533</v>
      </c>
      <c r="H1784" s="285">
        <f ca="1">VLOOKUP(E1784,Zusammenführung!V$7:X$118,3,0)</f>
        <v>8</v>
      </c>
      <c r="I1784" s="162">
        <f ca="1">VLOOKUP(F1784,Zusammenführung!$Y$7:$AA$118,3,0)</f>
        <v>13</v>
      </c>
      <c r="J1784" s="286">
        <f ca="1">VLOOKUP(G1784,Zusammenführung!$AB$7:$AD$118,3,0)</f>
        <v>57</v>
      </c>
    </row>
    <row r="1785" spans="1:10" x14ac:dyDescent="0.25">
      <c r="A1785" s="6" t="s">
        <v>3903</v>
      </c>
      <c r="B1785" s="5" t="s">
        <v>1810</v>
      </c>
      <c r="C1785" s="5" t="s">
        <v>1882</v>
      </c>
      <c r="D1785" s="7">
        <v>4000000</v>
      </c>
      <c r="E1785" s="122">
        <f>VLOOKUP($D1785,Zusammenführung!$S$7:$AD$118,4,0)</f>
        <v>3000000</v>
      </c>
      <c r="F1785" s="123">
        <f>VLOOKUP($D1785,Zusammenführung!$S$7:$AD$118,7,0)</f>
        <v>3000000</v>
      </c>
      <c r="G1785" s="123">
        <f>VLOOKUP($D1785,Zusammenführung!$S$7:$AD$118,10,0)</f>
        <v>4731158.6051743533</v>
      </c>
      <c r="H1785" s="285">
        <f ca="1">VLOOKUP(E1785,Zusammenführung!V$7:X$118,3,0)</f>
        <v>8</v>
      </c>
      <c r="I1785" s="162">
        <f ca="1">VLOOKUP(F1785,Zusammenführung!$Y$7:$AA$118,3,0)</f>
        <v>13</v>
      </c>
      <c r="J1785" s="286">
        <f ca="1">VLOOKUP(G1785,Zusammenführung!$AB$7:$AD$118,3,0)</f>
        <v>57</v>
      </c>
    </row>
    <row r="1786" spans="1:10" x14ac:dyDescent="0.25">
      <c r="A1786" s="6" t="s">
        <v>3904</v>
      </c>
      <c r="B1786" s="5" t="s">
        <v>1813</v>
      </c>
      <c r="C1786" s="5" t="s">
        <v>1882</v>
      </c>
      <c r="D1786" s="7">
        <v>4000000</v>
      </c>
      <c r="E1786" s="122">
        <f>VLOOKUP($D1786,Zusammenführung!$S$7:$AD$118,4,0)</f>
        <v>3000000</v>
      </c>
      <c r="F1786" s="123">
        <f>VLOOKUP($D1786,Zusammenführung!$S$7:$AD$118,7,0)</f>
        <v>3000000</v>
      </c>
      <c r="G1786" s="123">
        <f>VLOOKUP($D1786,Zusammenführung!$S$7:$AD$118,10,0)</f>
        <v>4731158.6051743533</v>
      </c>
      <c r="H1786" s="285">
        <f ca="1">VLOOKUP(E1786,Zusammenführung!V$7:X$118,3,0)</f>
        <v>8</v>
      </c>
      <c r="I1786" s="162">
        <f ca="1">VLOOKUP(F1786,Zusammenführung!$Y$7:$AA$118,3,0)</f>
        <v>13</v>
      </c>
      <c r="J1786" s="286">
        <f ca="1">VLOOKUP(G1786,Zusammenführung!$AB$7:$AD$118,3,0)</f>
        <v>57</v>
      </c>
    </row>
    <row r="1787" spans="1:10" x14ac:dyDescent="0.25">
      <c r="A1787" s="6" t="s">
        <v>3905</v>
      </c>
      <c r="B1787" s="5" t="s">
        <v>1809</v>
      </c>
      <c r="C1787" s="5" t="s">
        <v>1882</v>
      </c>
      <c r="D1787" s="7">
        <v>4000000</v>
      </c>
      <c r="E1787" s="122">
        <f>VLOOKUP($D1787,Zusammenführung!$S$7:$AD$118,4,0)</f>
        <v>3000000</v>
      </c>
      <c r="F1787" s="123">
        <f>VLOOKUP($D1787,Zusammenführung!$S$7:$AD$118,7,0)</f>
        <v>3000000</v>
      </c>
      <c r="G1787" s="123">
        <f>VLOOKUP($D1787,Zusammenführung!$S$7:$AD$118,10,0)</f>
        <v>4731158.6051743533</v>
      </c>
      <c r="H1787" s="285">
        <f ca="1">VLOOKUP(E1787,Zusammenführung!V$7:X$118,3,0)</f>
        <v>8</v>
      </c>
      <c r="I1787" s="162">
        <f ca="1">VLOOKUP(F1787,Zusammenführung!$Y$7:$AA$118,3,0)</f>
        <v>13</v>
      </c>
      <c r="J1787" s="286">
        <f ca="1">VLOOKUP(G1787,Zusammenführung!$AB$7:$AD$118,3,0)</f>
        <v>57</v>
      </c>
    </row>
    <row r="1788" spans="1:10" x14ac:dyDescent="0.25">
      <c r="A1788" s="6" t="s">
        <v>3906</v>
      </c>
      <c r="B1788" s="5" t="s">
        <v>1815</v>
      </c>
      <c r="C1788" s="5" t="s">
        <v>1882</v>
      </c>
      <c r="D1788" s="7">
        <v>3700000</v>
      </c>
      <c r="E1788" s="122">
        <f>VLOOKUP($D1788,Zusammenführung!$S$7:$AD$118,4,0)</f>
        <v>3000000</v>
      </c>
      <c r="F1788" s="123">
        <f>VLOOKUP($D1788,Zusammenführung!$S$7:$AD$118,7,0)</f>
        <v>3000000</v>
      </c>
      <c r="G1788" s="123">
        <f>VLOOKUP($D1788,Zusammenführung!$S$7:$AD$118,10,0)</f>
        <v>3000000</v>
      </c>
      <c r="H1788" s="285">
        <f ca="1">VLOOKUP(E1788,Zusammenführung!V$7:X$118,3,0)</f>
        <v>8</v>
      </c>
      <c r="I1788" s="162">
        <f ca="1">VLOOKUP(F1788,Zusammenführung!$Y$7:$AA$118,3,0)</f>
        <v>13</v>
      </c>
      <c r="J1788" s="286">
        <f ca="1">VLOOKUP(G1788,Zusammenführung!$AB$7:$AD$118,3,0)</f>
        <v>56</v>
      </c>
    </row>
    <row r="1789" spans="1:10" x14ac:dyDescent="0.25">
      <c r="A1789" s="6" t="s">
        <v>3907</v>
      </c>
      <c r="B1789" s="5" t="s">
        <v>1816</v>
      </c>
      <c r="C1789" s="5" t="s">
        <v>1882</v>
      </c>
      <c r="D1789" s="7">
        <v>3500000</v>
      </c>
      <c r="E1789" s="122">
        <f>VLOOKUP($D1789,Zusammenführung!$S$7:$AD$118,4,0)</f>
        <v>3000000</v>
      </c>
      <c r="F1789" s="123">
        <f>VLOOKUP($D1789,Zusammenführung!$S$7:$AD$118,7,0)</f>
        <v>3000000</v>
      </c>
      <c r="G1789" s="123">
        <f>VLOOKUP($D1789,Zusammenführung!$S$7:$AD$118,10,0)</f>
        <v>3000000</v>
      </c>
      <c r="H1789" s="285">
        <f ca="1">VLOOKUP(E1789,Zusammenführung!V$7:X$118,3,0)</f>
        <v>8</v>
      </c>
      <c r="I1789" s="162">
        <f ca="1">VLOOKUP(F1789,Zusammenführung!$Y$7:$AA$118,3,0)</f>
        <v>13</v>
      </c>
      <c r="J1789" s="286">
        <f ca="1">VLOOKUP(G1789,Zusammenführung!$AB$7:$AD$118,3,0)</f>
        <v>56</v>
      </c>
    </row>
    <row r="1790" spans="1:10" x14ac:dyDescent="0.25">
      <c r="A1790" s="6" t="s">
        <v>3908</v>
      </c>
      <c r="B1790" s="5" t="s">
        <v>1817</v>
      </c>
      <c r="C1790" s="5" t="s">
        <v>1882</v>
      </c>
      <c r="D1790" s="7">
        <v>3000000</v>
      </c>
      <c r="E1790" s="122">
        <f>VLOOKUP($D1790,Zusammenführung!$S$7:$AD$118,4,0)</f>
        <v>3000000</v>
      </c>
      <c r="F1790" s="123">
        <f>VLOOKUP($D1790,Zusammenführung!$S$7:$AD$118,7,0)</f>
        <v>3000000</v>
      </c>
      <c r="G1790" s="123">
        <f>VLOOKUP($D1790,Zusammenführung!$S$7:$AD$118,10,0)</f>
        <v>3000000</v>
      </c>
      <c r="H1790" s="285">
        <f ca="1">VLOOKUP(E1790,Zusammenführung!V$7:X$118,3,0)</f>
        <v>8</v>
      </c>
      <c r="I1790" s="162">
        <f ca="1">VLOOKUP(F1790,Zusammenführung!$Y$7:$AA$118,3,0)</f>
        <v>13</v>
      </c>
      <c r="J1790" s="286">
        <f ca="1">VLOOKUP(G1790,Zusammenführung!$AB$7:$AD$118,3,0)</f>
        <v>56</v>
      </c>
    </row>
    <row r="1791" spans="1:10" x14ac:dyDescent="0.25">
      <c r="A1791" s="6" t="s">
        <v>3909</v>
      </c>
      <c r="B1791" s="5" t="s">
        <v>1818</v>
      </c>
      <c r="C1791" s="5" t="s">
        <v>1882</v>
      </c>
      <c r="D1791" s="7">
        <v>3000000</v>
      </c>
      <c r="E1791" s="122">
        <f>VLOOKUP($D1791,Zusammenführung!$S$7:$AD$118,4,0)</f>
        <v>3000000</v>
      </c>
      <c r="F1791" s="123">
        <f>VLOOKUP($D1791,Zusammenführung!$S$7:$AD$118,7,0)</f>
        <v>3000000</v>
      </c>
      <c r="G1791" s="123">
        <f>VLOOKUP($D1791,Zusammenführung!$S$7:$AD$118,10,0)</f>
        <v>3000000</v>
      </c>
      <c r="H1791" s="285">
        <f ca="1">VLOOKUP(E1791,Zusammenführung!V$7:X$118,3,0)</f>
        <v>8</v>
      </c>
      <c r="I1791" s="162">
        <f ca="1">VLOOKUP(F1791,Zusammenführung!$Y$7:$AA$118,3,0)</f>
        <v>13</v>
      </c>
      <c r="J1791" s="286">
        <f ca="1">VLOOKUP(G1791,Zusammenführung!$AB$7:$AD$118,3,0)</f>
        <v>56</v>
      </c>
    </row>
    <row r="1792" spans="1:10" x14ac:dyDescent="0.25">
      <c r="A1792" s="6" t="s">
        <v>3910</v>
      </c>
      <c r="B1792" s="5" t="s">
        <v>1820</v>
      </c>
      <c r="C1792" s="5" t="s">
        <v>1882</v>
      </c>
      <c r="D1792" s="7">
        <v>2700000</v>
      </c>
      <c r="E1792" s="122">
        <f>VLOOKUP($D1792,Zusammenführung!$S$7:$AD$118,4,0)</f>
        <v>3000000</v>
      </c>
      <c r="F1792" s="123">
        <f>VLOOKUP($D1792,Zusammenführung!$S$7:$AD$118,7,0)</f>
        <v>3000000</v>
      </c>
      <c r="G1792" s="123">
        <f>VLOOKUP($D1792,Zusammenführung!$S$7:$AD$118,10,0)</f>
        <v>2647619.0476190476</v>
      </c>
      <c r="H1792" s="285">
        <f ca="1">VLOOKUP(E1792,Zusammenführung!V$7:X$118,3,0)</f>
        <v>8</v>
      </c>
      <c r="I1792" s="162">
        <f ca="1">VLOOKUP(F1792,Zusammenführung!$Y$7:$AA$118,3,0)</f>
        <v>13</v>
      </c>
      <c r="J1792" s="286">
        <f ca="1">VLOOKUP(G1792,Zusammenführung!$AB$7:$AD$118,3,0)</f>
        <v>54</v>
      </c>
    </row>
    <row r="1793" spans="1:10" x14ac:dyDescent="0.25">
      <c r="A1793" s="6" t="s">
        <v>3911</v>
      </c>
      <c r="B1793" s="5" t="s">
        <v>1819</v>
      </c>
      <c r="C1793" s="5" t="s">
        <v>1882</v>
      </c>
      <c r="D1793" s="7">
        <v>2700000</v>
      </c>
      <c r="E1793" s="122">
        <f>VLOOKUP($D1793,Zusammenführung!$S$7:$AD$118,4,0)</f>
        <v>3000000</v>
      </c>
      <c r="F1793" s="123">
        <f>VLOOKUP($D1793,Zusammenführung!$S$7:$AD$118,7,0)</f>
        <v>3000000</v>
      </c>
      <c r="G1793" s="123">
        <f>VLOOKUP($D1793,Zusammenführung!$S$7:$AD$118,10,0)</f>
        <v>2647619.0476190476</v>
      </c>
      <c r="H1793" s="285">
        <f ca="1">VLOOKUP(E1793,Zusammenführung!V$7:X$118,3,0)</f>
        <v>8</v>
      </c>
      <c r="I1793" s="162">
        <f ca="1">VLOOKUP(F1793,Zusammenführung!$Y$7:$AA$118,3,0)</f>
        <v>13</v>
      </c>
      <c r="J1793" s="286">
        <f ca="1">VLOOKUP(G1793,Zusammenführung!$AB$7:$AD$118,3,0)</f>
        <v>54</v>
      </c>
    </row>
    <row r="1794" spans="1:10" x14ac:dyDescent="0.25">
      <c r="A1794" s="6" t="s">
        <v>3912</v>
      </c>
      <c r="B1794" s="5" t="s">
        <v>1822</v>
      </c>
      <c r="C1794" s="5" t="s">
        <v>1882</v>
      </c>
      <c r="D1794" s="7">
        <v>2500000</v>
      </c>
      <c r="E1794" s="122">
        <f>VLOOKUP($D1794,Zusammenführung!$S$7:$AD$118,4,0)</f>
        <v>3000000</v>
      </c>
      <c r="F1794" s="123">
        <f>VLOOKUP($D1794,Zusammenführung!$S$7:$AD$118,7,0)</f>
        <v>2000000</v>
      </c>
      <c r="G1794" s="123">
        <f>VLOOKUP($D1794,Zusammenführung!$S$7:$AD$118,10,0)</f>
        <v>2476190.4761904762</v>
      </c>
      <c r="H1794" s="285">
        <f ca="1">VLOOKUP(E1794,Zusammenführung!V$7:X$118,3,0)</f>
        <v>8</v>
      </c>
      <c r="I1794" s="162">
        <f ca="1">VLOOKUP(F1794,Zusammenführung!$Y$7:$AA$118,3,0)</f>
        <v>12</v>
      </c>
      <c r="J1794" s="286">
        <f ca="1">VLOOKUP(G1794,Zusammenführung!$AB$7:$AD$118,3,0)</f>
        <v>53</v>
      </c>
    </row>
    <row r="1795" spans="1:10" x14ac:dyDescent="0.25">
      <c r="A1795" s="6" t="s">
        <v>3913</v>
      </c>
      <c r="B1795" s="5" t="s">
        <v>1821</v>
      </c>
      <c r="C1795" s="5" t="s">
        <v>1882</v>
      </c>
      <c r="D1795" s="7">
        <v>2500000</v>
      </c>
      <c r="E1795" s="122">
        <f>VLOOKUP($D1795,Zusammenführung!$S$7:$AD$118,4,0)</f>
        <v>3000000</v>
      </c>
      <c r="F1795" s="123">
        <f>VLOOKUP($D1795,Zusammenführung!$S$7:$AD$118,7,0)</f>
        <v>2000000</v>
      </c>
      <c r="G1795" s="123">
        <f>VLOOKUP($D1795,Zusammenführung!$S$7:$AD$118,10,0)</f>
        <v>2476190.4761904762</v>
      </c>
      <c r="H1795" s="285">
        <f ca="1">VLOOKUP(E1795,Zusammenführung!V$7:X$118,3,0)</f>
        <v>8</v>
      </c>
      <c r="I1795" s="162">
        <f ca="1">VLOOKUP(F1795,Zusammenführung!$Y$7:$AA$118,3,0)</f>
        <v>12</v>
      </c>
      <c r="J1795" s="286">
        <f ca="1">VLOOKUP(G1795,Zusammenführung!$AB$7:$AD$118,3,0)</f>
        <v>53</v>
      </c>
    </row>
    <row r="1796" spans="1:10" x14ac:dyDescent="0.25">
      <c r="A1796" s="6" t="s">
        <v>3914</v>
      </c>
      <c r="B1796" s="5" t="s">
        <v>1823</v>
      </c>
      <c r="C1796" s="5" t="s">
        <v>1882</v>
      </c>
      <c r="D1796" s="7">
        <v>2200000</v>
      </c>
      <c r="E1796" s="122">
        <f>VLOOKUP($D1796,Zusammenführung!$S$7:$AD$118,4,0)</f>
        <v>1500000</v>
      </c>
      <c r="F1796" s="123">
        <f>VLOOKUP($D1796,Zusammenführung!$S$7:$AD$118,7,0)</f>
        <v>2000000</v>
      </c>
      <c r="G1796" s="123">
        <f>VLOOKUP($D1796,Zusammenführung!$S$7:$AD$118,10,0)</f>
        <v>2142857.1428571427</v>
      </c>
      <c r="H1796" s="285">
        <f ca="1">VLOOKUP(E1796,Zusammenführung!V$7:X$118,3,0)</f>
        <v>7</v>
      </c>
      <c r="I1796" s="162">
        <f ca="1">VLOOKUP(F1796,Zusammenführung!$Y$7:$AA$118,3,0)</f>
        <v>12</v>
      </c>
      <c r="J1796" s="286">
        <f ca="1">VLOOKUP(G1796,Zusammenführung!$AB$7:$AD$118,3,0)</f>
        <v>51</v>
      </c>
    </row>
    <row r="1797" spans="1:10" x14ac:dyDescent="0.25">
      <c r="A1797" s="6" t="s">
        <v>3915</v>
      </c>
      <c r="B1797" s="5" t="s">
        <v>1824</v>
      </c>
      <c r="C1797" s="5" t="s">
        <v>1882</v>
      </c>
      <c r="D1797" s="7">
        <v>2000000</v>
      </c>
      <c r="E1797" s="122">
        <f>VLOOKUP($D1797,Zusammenführung!$S$7:$AD$118,4,0)</f>
        <v>1500000</v>
      </c>
      <c r="F1797" s="123">
        <f>VLOOKUP($D1797,Zusammenführung!$S$7:$AD$118,7,0)</f>
        <v>2000000</v>
      </c>
      <c r="G1797" s="123">
        <f>VLOOKUP($D1797,Zusammenführung!$S$7:$AD$118,10,0)</f>
        <v>1980952.3809523808</v>
      </c>
      <c r="H1797" s="285">
        <f ca="1">VLOOKUP(E1797,Zusammenführung!V$7:X$118,3,0)</f>
        <v>7</v>
      </c>
      <c r="I1797" s="162">
        <f ca="1">VLOOKUP(F1797,Zusammenführung!$Y$7:$AA$118,3,0)</f>
        <v>12</v>
      </c>
      <c r="J1797" s="286">
        <f ca="1">VLOOKUP(G1797,Zusammenführung!$AB$7:$AD$118,3,0)</f>
        <v>50</v>
      </c>
    </row>
    <row r="1798" spans="1:10" x14ac:dyDescent="0.25">
      <c r="A1798" s="6" t="s">
        <v>3916</v>
      </c>
      <c r="B1798" s="5" t="s">
        <v>1825</v>
      </c>
      <c r="C1798" s="5" t="s">
        <v>1882</v>
      </c>
      <c r="D1798" s="7">
        <v>2000000</v>
      </c>
      <c r="E1798" s="122">
        <f>VLOOKUP($D1798,Zusammenführung!$S$7:$AD$118,4,0)</f>
        <v>1500000</v>
      </c>
      <c r="F1798" s="123">
        <f>VLOOKUP($D1798,Zusammenführung!$S$7:$AD$118,7,0)</f>
        <v>2000000</v>
      </c>
      <c r="G1798" s="123">
        <f>VLOOKUP($D1798,Zusammenführung!$S$7:$AD$118,10,0)</f>
        <v>1980952.3809523808</v>
      </c>
      <c r="H1798" s="285">
        <f ca="1">VLOOKUP(E1798,Zusammenführung!V$7:X$118,3,0)</f>
        <v>7</v>
      </c>
      <c r="I1798" s="162">
        <f ca="1">VLOOKUP(F1798,Zusammenführung!$Y$7:$AA$118,3,0)</f>
        <v>12</v>
      </c>
      <c r="J1798" s="286">
        <f ca="1">VLOOKUP(G1798,Zusammenführung!$AB$7:$AD$118,3,0)</f>
        <v>50</v>
      </c>
    </row>
    <row r="1799" spans="1:10" x14ac:dyDescent="0.25">
      <c r="A1799" s="6" t="s">
        <v>3917</v>
      </c>
      <c r="B1799" s="5" t="s">
        <v>1826</v>
      </c>
      <c r="C1799" s="5" t="s">
        <v>1882</v>
      </c>
      <c r="D1799" s="7">
        <v>1800000</v>
      </c>
      <c r="E1799" s="122">
        <f>VLOOKUP($D1799,Zusammenführung!$S$7:$AD$118,4,0)</f>
        <v>1500000</v>
      </c>
      <c r="F1799" s="123">
        <f>VLOOKUP($D1799,Zusammenführung!$S$7:$AD$118,7,0)</f>
        <v>2000000</v>
      </c>
      <c r="G1799" s="123">
        <f>VLOOKUP($D1799,Zusammenführung!$S$7:$AD$118,10,0)</f>
        <v>1822222.222222222</v>
      </c>
      <c r="H1799" s="285">
        <f ca="1">VLOOKUP(E1799,Zusammenführung!V$7:X$118,3,0)</f>
        <v>7</v>
      </c>
      <c r="I1799" s="162">
        <f ca="1">VLOOKUP(F1799,Zusammenführung!$Y$7:$AA$118,3,0)</f>
        <v>12</v>
      </c>
      <c r="J1799" s="286">
        <f ca="1">VLOOKUP(G1799,Zusammenführung!$AB$7:$AD$118,3,0)</f>
        <v>49</v>
      </c>
    </row>
    <row r="1800" spans="1:10" x14ac:dyDescent="0.25">
      <c r="A1800" s="6" t="s">
        <v>3918</v>
      </c>
      <c r="B1800" s="5" t="s">
        <v>1828</v>
      </c>
      <c r="C1800" s="5" t="s">
        <v>1882</v>
      </c>
      <c r="D1800" s="7">
        <v>1800000</v>
      </c>
      <c r="E1800" s="122">
        <f>VLOOKUP($D1800,Zusammenführung!$S$7:$AD$118,4,0)</f>
        <v>1500000</v>
      </c>
      <c r="F1800" s="123">
        <f>VLOOKUP($D1800,Zusammenführung!$S$7:$AD$118,7,0)</f>
        <v>2000000</v>
      </c>
      <c r="G1800" s="123">
        <f>VLOOKUP($D1800,Zusammenführung!$S$7:$AD$118,10,0)</f>
        <v>1822222.222222222</v>
      </c>
      <c r="H1800" s="285">
        <f ca="1">VLOOKUP(E1800,Zusammenführung!V$7:X$118,3,0)</f>
        <v>7</v>
      </c>
      <c r="I1800" s="162">
        <f ca="1">VLOOKUP(F1800,Zusammenführung!$Y$7:$AA$118,3,0)</f>
        <v>12</v>
      </c>
      <c r="J1800" s="286">
        <f ca="1">VLOOKUP(G1800,Zusammenführung!$AB$7:$AD$118,3,0)</f>
        <v>49</v>
      </c>
    </row>
    <row r="1801" spans="1:10" x14ac:dyDescent="0.25">
      <c r="A1801" s="6" t="s">
        <v>3919</v>
      </c>
      <c r="B1801" s="5" t="s">
        <v>1827</v>
      </c>
      <c r="C1801" s="5" t="s">
        <v>1882</v>
      </c>
      <c r="D1801" s="7">
        <v>1800000</v>
      </c>
      <c r="E1801" s="122">
        <f>VLOOKUP($D1801,Zusammenführung!$S$7:$AD$118,4,0)</f>
        <v>1500000</v>
      </c>
      <c r="F1801" s="123">
        <f>VLOOKUP($D1801,Zusammenführung!$S$7:$AD$118,7,0)</f>
        <v>2000000</v>
      </c>
      <c r="G1801" s="123">
        <f>VLOOKUP($D1801,Zusammenführung!$S$7:$AD$118,10,0)</f>
        <v>1822222.222222222</v>
      </c>
      <c r="H1801" s="285">
        <f ca="1">VLOOKUP(E1801,Zusammenführung!V$7:X$118,3,0)</f>
        <v>7</v>
      </c>
      <c r="I1801" s="162">
        <f ca="1">VLOOKUP(F1801,Zusammenführung!$Y$7:$AA$118,3,0)</f>
        <v>12</v>
      </c>
      <c r="J1801" s="286">
        <f ca="1">VLOOKUP(G1801,Zusammenführung!$AB$7:$AD$118,3,0)</f>
        <v>49</v>
      </c>
    </row>
    <row r="1802" spans="1:10" x14ac:dyDescent="0.25">
      <c r="A1802" s="6" t="s">
        <v>3920</v>
      </c>
      <c r="B1802" s="5" t="s">
        <v>1829</v>
      </c>
      <c r="C1802" s="5" t="s">
        <v>1882</v>
      </c>
      <c r="D1802" s="7">
        <v>1700000</v>
      </c>
      <c r="E1802" s="122">
        <f>VLOOKUP($D1802,Zusammenführung!$S$7:$AD$118,4,0)</f>
        <v>1500000</v>
      </c>
      <c r="F1802" s="123">
        <f>VLOOKUP($D1802,Zusammenführung!$S$7:$AD$118,7,0)</f>
        <v>1500000</v>
      </c>
      <c r="G1802" s="123">
        <f>VLOOKUP($D1802,Zusammenführung!$S$7:$AD$118,10,0)</f>
        <v>1666666.6666666665</v>
      </c>
      <c r="H1802" s="285">
        <f ca="1">VLOOKUP(E1802,Zusammenführung!V$7:X$118,3,0)</f>
        <v>7</v>
      </c>
      <c r="I1802" s="162">
        <f ca="1">VLOOKUP(F1802,Zusammenführung!$Y$7:$AA$118,3,0)</f>
        <v>11</v>
      </c>
      <c r="J1802" s="286">
        <f ca="1">VLOOKUP(G1802,Zusammenführung!$AB$7:$AD$118,3,0)</f>
        <v>48</v>
      </c>
    </row>
    <row r="1803" spans="1:10" x14ac:dyDescent="0.25">
      <c r="A1803" s="6" t="s">
        <v>3921</v>
      </c>
      <c r="B1803" s="5" t="s">
        <v>1830</v>
      </c>
      <c r="C1803" s="5" t="s">
        <v>1882</v>
      </c>
      <c r="D1803" s="7">
        <v>1700000</v>
      </c>
      <c r="E1803" s="122">
        <f>VLOOKUP($D1803,Zusammenführung!$S$7:$AD$118,4,0)</f>
        <v>1500000</v>
      </c>
      <c r="F1803" s="123">
        <f>VLOOKUP($D1803,Zusammenführung!$S$7:$AD$118,7,0)</f>
        <v>1500000</v>
      </c>
      <c r="G1803" s="123">
        <f>VLOOKUP($D1803,Zusammenführung!$S$7:$AD$118,10,0)</f>
        <v>1666666.6666666665</v>
      </c>
      <c r="H1803" s="285">
        <f ca="1">VLOOKUP(E1803,Zusammenführung!V$7:X$118,3,0)</f>
        <v>7</v>
      </c>
      <c r="I1803" s="162">
        <f ca="1">VLOOKUP(F1803,Zusammenführung!$Y$7:$AA$118,3,0)</f>
        <v>11</v>
      </c>
      <c r="J1803" s="286">
        <f ca="1">VLOOKUP(G1803,Zusammenführung!$AB$7:$AD$118,3,0)</f>
        <v>48</v>
      </c>
    </row>
    <row r="1804" spans="1:10" x14ac:dyDescent="0.25">
      <c r="A1804" s="6" t="s">
        <v>3922</v>
      </c>
      <c r="B1804" s="5" t="s">
        <v>1831</v>
      </c>
      <c r="C1804" s="5" t="s">
        <v>1882</v>
      </c>
      <c r="D1804" s="7">
        <v>1600000</v>
      </c>
      <c r="E1804" s="122">
        <f>VLOOKUP($D1804,Zusammenführung!$S$7:$AD$118,4,0)</f>
        <v>1500000</v>
      </c>
      <c r="F1804" s="123">
        <f>VLOOKUP($D1804,Zusammenführung!$S$7:$AD$118,7,0)</f>
        <v>1500000</v>
      </c>
      <c r="G1804" s="123">
        <f>VLOOKUP($D1804,Zusammenführung!$S$7:$AD$118,10,0)</f>
        <v>1666666.6666666665</v>
      </c>
      <c r="H1804" s="285">
        <f ca="1">VLOOKUP(E1804,Zusammenführung!V$7:X$118,3,0)</f>
        <v>7</v>
      </c>
      <c r="I1804" s="162">
        <f ca="1">VLOOKUP(F1804,Zusammenführung!$Y$7:$AA$118,3,0)</f>
        <v>11</v>
      </c>
      <c r="J1804" s="286">
        <f ca="1">VLOOKUP(G1804,Zusammenführung!$AB$7:$AD$118,3,0)</f>
        <v>48</v>
      </c>
    </row>
    <row r="1805" spans="1:10" x14ac:dyDescent="0.25">
      <c r="A1805" s="6" t="s">
        <v>3923</v>
      </c>
      <c r="B1805" s="5" t="s">
        <v>1832</v>
      </c>
      <c r="C1805" s="5" t="s">
        <v>1882</v>
      </c>
      <c r="D1805" s="7">
        <v>1600000</v>
      </c>
      <c r="E1805" s="122">
        <f>VLOOKUP($D1805,Zusammenführung!$S$7:$AD$118,4,0)</f>
        <v>1500000</v>
      </c>
      <c r="F1805" s="123">
        <f>VLOOKUP($D1805,Zusammenführung!$S$7:$AD$118,7,0)</f>
        <v>1500000</v>
      </c>
      <c r="G1805" s="123">
        <f>VLOOKUP($D1805,Zusammenführung!$S$7:$AD$118,10,0)</f>
        <v>1666666.6666666665</v>
      </c>
      <c r="H1805" s="285">
        <f ca="1">VLOOKUP(E1805,Zusammenführung!V$7:X$118,3,0)</f>
        <v>7</v>
      </c>
      <c r="I1805" s="162">
        <f ca="1">VLOOKUP(F1805,Zusammenführung!$Y$7:$AA$118,3,0)</f>
        <v>11</v>
      </c>
      <c r="J1805" s="286">
        <f ca="1">VLOOKUP(G1805,Zusammenführung!$AB$7:$AD$118,3,0)</f>
        <v>48</v>
      </c>
    </row>
    <row r="1806" spans="1:10" x14ac:dyDescent="0.25">
      <c r="A1806" s="6" t="s">
        <v>3924</v>
      </c>
      <c r="B1806" s="5" t="s">
        <v>1833</v>
      </c>
      <c r="C1806" s="5" t="s">
        <v>1882</v>
      </c>
      <c r="D1806" s="7">
        <v>1600000</v>
      </c>
      <c r="E1806" s="122">
        <f>VLOOKUP($D1806,Zusammenführung!$S$7:$AD$118,4,0)</f>
        <v>1500000</v>
      </c>
      <c r="F1806" s="123">
        <f>VLOOKUP($D1806,Zusammenführung!$S$7:$AD$118,7,0)</f>
        <v>1500000</v>
      </c>
      <c r="G1806" s="123">
        <f>VLOOKUP($D1806,Zusammenführung!$S$7:$AD$118,10,0)</f>
        <v>1666666.6666666665</v>
      </c>
      <c r="H1806" s="285">
        <f ca="1">VLOOKUP(E1806,Zusammenführung!V$7:X$118,3,0)</f>
        <v>7</v>
      </c>
      <c r="I1806" s="162">
        <f ca="1">VLOOKUP(F1806,Zusammenführung!$Y$7:$AA$118,3,0)</f>
        <v>11</v>
      </c>
      <c r="J1806" s="286">
        <f ca="1">VLOOKUP(G1806,Zusammenführung!$AB$7:$AD$118,3,0)</f>
        <v>48</v>
      </c>
    </row>
    <row r="1807" spans="1:10" x14ac:dyDescent="0.25">
      <c r="A1807" s="6" t="s">
        <v>3925</v>
      </c>
      <c r="B1807" s="5" t="s">
        <v>1834</v>
      </c>
      <c r="C1807" s="5" t="s">
        <v>1882</v>
      </c>
      <c r="D1807" s="7">
        <v>1500000</v>
      </c>
      <c r="E1807" s="122">
        <f>VLOOKUP($D1807,Zusammenführung!$S$7:$AD$118,4,0)</f>
        <v>1500000</v>
      </c>
      <c r="F1807" s="123">
        <f>VLOOKUP($D1807,Zusammenführung!$S$7:$AD$118,7,0)</f>
        <v>1500000</v>
      </c>
      <c r="G1807" s="123">
        <f>VLOOKUP($D1807,Zusammenführung!$S$7:$AD$118,10,0)</f>
        <v>1514285.7142857141</v>
      </c>
      <c r="H1807" s="285">
        <f ca="1">VLOOKUP(E1807,Zusammenführung!V$7:X$118,3,0)</f>
        <v>7</v>
      </c>
      <c r="I1807" s="162">
        <f ca="1">VLOOKUP(F1807,Zusammenführung!$Y$7:$AA$118,3,0)</f>
        <v>11</v>
      </c>
      <c r="J1807" s="286">
        <f ca="1">VLOOKUP(G1807,Zusammenführung!$AB$7:$AD$118,3,0)</f>
        <v>47</v>
      </c>
    </row>
    <row r="1808" spans="1:10" x14ac:dyDescent="0.25">
      <c r="A1808" s="6" t="s">
        <v>3926</v>
      </c>
      <c r="B1808" s="5" t="s">
        <v>1835</v>
      </c>
      <c r="C1808" s="5" t="s">
        <v>1882</v>
      </c>
      <c r="D1808" s="7">
        <v>1500000</v>
      </c>
      <c r="E1808" s="122">
        <f>VLOOKUP($D1808,Zusammenführung!$S$7:$AD$118,4,0)</f>
        <v>1500000</v>
      </c>
      <c r="F1808" s="123">
        <f>VLOOKUP($D1808,Zusammenführung!$S$7:$AD$118,7,0)</f>
        <v>1500000</v>
      </c>
      <c r="G1808" s="123">
        <f>VLOOKUP($D1808,Zusammenführung!$S$7:$AD$118,10,0)</f>
        <v>1514285.7142857141</v>
      </c>
      <c r="H1808" s="285">
        <f ca="1">VLOOKUP(E1808,Zusammenführung!V$7:X$118,3,0)</f>
        <v>7</v>
      </c>
      <c r="I1808" s="162">
        <f ca="1">VLOOKUP(F1808,Zusammenführung!$Y$7:$AA$118,3,0)</f>
        <v>11</v>
      </c>
      <c r="J1808" s="286">
        <f ca="1">VLOOKUP(G1808,Zusammenführung!$AB$7:$AD$118,3,0)</f>
        <v>47</v>
      </c>
    </row>
    <row r="1809" spans="1:10" x14ac:dyDescent="0.25">
      <c r="A1809" s="6" t="s">
        <v>3927</v>
      </c>
      <c r="B1809" s="5" t="s">
        <v>1836</v>
      </c>
      <c r="C1809" s="5" t="s">
        <v>1882</v>
      </c>
      <c r="D1809" s="7">
        <v>1400000</v>
      </c>
      <c r="E1809" s="122">
        <f>VLOOKUP($D1809,Zusammenführung!$S$7:$AD$118,4,0)</f>
        <v>1500000</v>
      </c>
      <c r="F1809" s="123">
        <f>VLOOKUP($D1809,Zusammenführung!$S$7:$AD$118,7,0)</f>
        <v>1500000</v>
      </c>
      <c r="G1809" s="123">
        <f>VLOOKUP($D1809,Zusammenführung!$S$7:$AD$118,10,0)</f>
        <v>1365079.365079365</v>
      </c>
      <c r="H1809" s="285">
        <f ca="1">VLOOKUP(E1809,Zusammenführung!V$7:X$118,3,0)</f>
        <v>7</v>
      </c>
      <c r="I1809" s="162">
        <f ca="1">VLOOKUP(F1809,Zusammenführung!$Y$7:$AA$118,3,0)</f>
        <v>11</v>
      </c>
      <c r="J1809" s="286">
        <f ca="1">VLOOKUP(G1809,Zusammenführung!$AB$7:$AD$118,3,0)</f>
        <v>46</v>
      </c>
    </row>
    <row r="1810" spans="1:10" x14ac:dyDescent="0.25">
      <c r="A1810" s="6" t="s">
        <v>3928</v>
      </c>
      <c r="B1810" s="5" t="s">
        <v>1837</v>
      </c>
      <c r="C1810" s="5" t="s">
        <v>1882</v>
      </c>
      <c r="D1810" s="7">
        <v>1400000</v>
      </c>
      <c r="E1810" s="122">
        <f>VLOOKUP($D1810,Zusammenführung!$S$7:$AD$118,4,0)</f>
        <v>1500000</v>
      </c>
      <c r="F1810" s="123">
        <f>VLOOKUP($D1810,Zusammenführung!$S$7:$AD$118,7,0)</f>
        <v>1500000</v>
      </c>
      <c r="G1810" s="123">
        <f>VLOOKUP($D1810,Zusammenführung!$S$7:$AD$118,10,0)</f>
        <v>1365079.365079365</v>
      </c>
      <c r="H1810" s="285">
        <f ca="1">VLOOKUP(E1810,Zusammenführung!V$7:X$118,3,0)</f>
        <v>7</v>
      </c>
      <c r="I1810" s="162">
        <f ca="1">VLOOKUP(F1810,Zusammenführung!$Y$7:$AA$118,3,0)</f>
        <v>11</v>
      </c>
      <c r="J1810" s="286">
        <f ca="1">VLOOKUP(G1810,Zusammenführung!$AB$7:$AD$118,3,0)</f>
        <v>46</v>
      </c>
    </row>
    <row r="1811" spans="1:10" x14ac:dyDescent="0.25">
      <c r="A1811" s="6" t="s">
        <v>3929</v>
      </c>
      <c r="B1811" s="5" t="s">
        <v>1838</v>
      </c>
      <c r="C1811" s="5" t="s">
        <v>1882</v>
      </c>
      <c r="D1811" s="7">
        <v>1400000</v>
      </c>
      <c r="E1811" s="122">
        <f>VLOOKUP($D1811,Zusammenführung!$S$7:$AD$118,4,0)</f>
        <v>1500000</v>
      </c>
      <c r="F1811" s="123">
        <f>VLOOKUP($D1811,Zusammenführung!$S$7:$AD$118,7,0)</f>
        <v>1500000</v>
      </c>
      <c r="G1811" s="123">
        <f>VLOOKUP($D1811,Zusammenführung!$S$7:$AD$118,10,0)</f>
        <v>1365079.365079365</v>
      </c>
      <c r="H1811" s="285">
        <f ca="1">VLOOKUP(E1811,Zusammenführung!V$7:X$118,3,0)</f>
        <v>7</v>
      </c>
      <c r="I1811" s="162">
        <f ca="1">VLOOKUP(F1811,Zusammenführung!$Y$7:$AA$118,3,0)</f>
        <v>11</v>
      </c>
      <c r="J1811" s="286">
        <f ca="1">VLOOKUP(G1811,Zusammenführung!$AB$7:$AD$118,3,0)</f>
        <v>46</v>
      </c>
    </row>
    <row r="1812" spans="1:10" x14ac:dyDescent="0.25">
      <c r="A1812" s="6" t="s">
        <v>3930</v>
      </c>
      <c r="B1812" s="5" t="s">
        <v>1839</v>
      </c>
      <c r="C1812" s="5" t="s">
        <v>1882</v>
      </c>
      <c r="D1812" s="7">
        <v>1300000</v>
      </c>
      <c r="E1812" s="122">
        <f>VLOOKUP($D1812,Zusammenführung!$S$7:$AD$118,4,0)</f>
        <v>1500000</v>
      </c>
      <c r="F1812" s="123">
        <f>VLOOKUP($D1812,Zusammenführung!$S$7:$AD$118,7,0)</f>
        <v>1500000</v>
      </c>
      <c r="G1812" s="123">
        <f>VLOOKUP($D1812,Zusammenführung!$S$7:$AD$118,10,0)</f>
        <v>1365079.365079365</v>
      </c>
      <c r="H1812" s="285">
        <f ca="1">VLOOKUP(E1812,Zusammenführung!V$7:X$118,3,0)</f>
        <v>7</v>
      </c>
      <c r="I1812" s="162">
        <f ca="1">VLOOKUP(F1812,Zusammenführung!$Y$7:$AA$118,3,0)</f>
        <v>11</v>
      </c>
      <c r="J1812" s="286">
        <f ca="1">VLOOKUP(G1812,Zusammenführung!$AB$7:$AD$118,3,0)</f>
        <v>46</v>
      </c>
    </row>
    <row r="1813" spans="1:10" x14ac:dyDescent="0.25">
      <c r="A1813" s="6" t="s">
        <v>3931</v>
      </c>
      <c r="B1813" s="5" t="s">
        <v>1843</v>
      </c>
      <c r="C1813" s="5" t="s">
        <v>1882</v>
      </c>
      <c r="D1813" s="7">
        <v>1300000</v>
      </c>
      <c r="E1813" s="122">
        <f>VLOOKUP($D1813,Zusammenführung!$S$7:$AD$118,4,0)</f>
        <v>1500000</v>
      </c>
      <c r="F1813" s="123">
        <f>VLOOKUP($D1813,Zusammenführung!$S$7:$AD$118,7,0)</f>
        <v>1500000</v>
      </c>
      <c r="G1813" s="123">
        <f>VLOOKUP($D1813,Zusammenführung!$S$7:$AD$118,10,0)</f>
        <v>1365079.365079365</v>
      </c>
      <c r="H1813" s="285">
        <f ca="1">VLOOKUP(E1813,Zusammenführung!V$7:X$118,3,0)</f>
        <v>7</v>
      </c>
      <c r="I1813" s="162">
        <f ca="1">VLOOKUP(F1813,Zusammenführung!$Y$7:$AA$118,3,0)</f>
        <v>11</v>
      </c>
      <c r="J1813" s="286">
        <f ca="1">VLOOKUP(G1813,Zusammenführung!$AB$7:$AD$118,3,0)</f>
        <v>46</v>
      </c>
    </row>
    <row r="1814" spans="1:10" x14ac:dyDescent="0.25">
      <c r="A1814" s="6" t="s">
        <v>3932</v>
      </c>
      <c r="B1814" s="5" t="s">
        <v>1841</v>
      </c>
      <c r="C1814" s="5" t="s">
        <v>1882</v>
      </c>
      <c r="D1814" s="7">
        <v>1300000</v>
      </c>
      <c r="E1814" s="122">
        <f>VLOOKUP($D1814,Zusammenführung!$S$7:$AD$118,4,0)</f>
        <v>1500000</v>
      </c>
      <c r="F1814" s="123">
        <f>VLOOKUP($D1814,Zusammenführung!$S$7:$AD$118,7,0)</f>
        <v>1500000</v>
      </c>
      <c r="G1814" s="123">
        <f>VLOOKUP($D1814,Zusammenführung!$S$7:$AD$118,10,0)</f>
        <v>1365079.365079365</v>
      </c>
      <c r="H1814" s="285">
        <f ca="1">VLOOKUP(E1814,Zusammenführung!V$7:X$118,3,0)</f>
        <v>7</v>
      </c>
      <c r="I1814" s="162">
        <f ca="1">VLOOKUP(F1814,Zusammenführung!$Y$7:$AA$118,3,0)</f>
        <v>11</v>
      </c>
      <c r="J1814" s="286">
        <f ca="1">VLOOKUP(G1814,Zusammenführung!$AB$7:$AD$118,3,0)</f>
        <v>46</v>
      </c>
    </row>
    <row r="1815" spans="1:10" x14ac:dyDescent="0.25">
      <c r="A1815" s="6" t="s">
        <v>3933</v>
      </c>
      <c r="B1815" s="5" t="s">
        <v>1842</v>
      </c>
      <c r="C1815" s="5" t="s">
        <v>1882</v>
      </c>
      <c r="D1815" s="7">
        <v>1300000</v>
      </c>
      <c r="E1815" s="122">
        <f>VLOOKUP($D1815,Zusammenführung!$S$7:$AD$118,4,0)</f>
        <v>1500000</v>
      </c>
      <c r="F1815" s="123">
        <f>VLOOKUP($D1815,Zusammenführung!$S$7:$AD$118,7,0)</f>
        <v>1500000</v>
      </c>
      <c r="G1815" s="123">
        <f>VLOOKUP($D1815,Zusammenführung!$S$7:$AD$118,10,0)</f>
        <v>1365079.365079365</v>
      </c>
      <c r="H1815" s="285">
        <f ca="1">VLOOKUP(E1815,Zusammenführung!V$7:X$118,3,0)</f>
        <v>7</v>
      </c>
      <c r="I1815" s="162">
        <f ca="1">VLOOKUP(F1815,Zusammenführung!$Y$7:$AA$118,3,0)</f>
        <v>11</v>
      </c>
      <c r="J1815" s="286">
        <f ca="1">VLOOKUP(G1815,Zusammenführung!$AB$7:$AD$118,3,0)</f>
        <v>46</v>
      </c>
    </row>
    <row r="1816" spans="1:10" x14ac:dyDescent="0.25">
      <c r="A1816" s="6" t="s">
        <v>3934</v>
      </c>
      <c r="B1816" s="5" t="s">
        <v>1840</v>
      </c>
      <c r="C1816" s="5" t="s">
        <v>1882</v>
      </c>
      <c r="D1816" s="7">
        <v>1300000</v>
      </c>
      <c r="E1816" s="122">
        <f>VLOOKUP($D1816,Zusammenführung!$S$7:$AD$118,4,0)</f>
        <v>1500000</v>
      </c>
      <c r="F1816" s="123">
        <f>VLOOKUP($D1816,Zusammenführung!$S$7:$AD$118,7,0)</f>
        <v>1500000</v>
      </c>
      <c r="G1816" s="123">
        <f>VLOOKUP($D1816,Zusammenführung!$S$7:$AD$118,10,0)</f>
        <v>1365079.365079365</v>
      </c>
      <c r="H1816" s="285">
        <f ca="1">VLOOKUP(E1816,Zusammenführung!V$7:X$118,3,0)</f>
        <v>7</v>
      </c>
      <c r="I1816" s="162">
        <f ca="1">VLOOKUP(F1816,Zusammenführung!$Y$7:$AA$118,3,0)</f>
        <v>11</v>
      </c>
      <c r="J1816" s="286">
        <f ca="1">VLOOKUP(G1816,Zusammenführung!$AB$7:$AD$118,3,0)</f>
        <v>46</v>
      </c>
    </row>
    <row r="1817" spans="1:10" x14ac:dyDescent="0.25">
      <c r="A1817" s="6" t="s">
        <v>3935</v>
      </c>
      <c r="B1817" s="5" t="s">
        <v>1844</v>
      </c>
      <c r="C1817" s="5" t="s">
        <v>1882</v>
      </c>
      <c r="D1817" s="7">
        <v>1200000</v>
      </c>
      <c r="E1817" s="122">
        <f>VLOOKUP($D1817,Zusammenführung!$S$7:$AD$118,4,0)</f>
        <v>1500000</v>
      </c>
      <c r="F1817" s="123">
        <f>VLOOKUP($D1817,Zusammenführung!$S$7:$AD$118,7,0)</f>
        <v>1000000</v>
      </c>
      <c r="G1817" s="123">
        <f>VLOOKUP($D1817,Zusammenführung!$S$7:$AD$118,10,0)</f>
        <v>1219047.6190476189</v>
      </c>
      <c r="H1817" s="285">
        <f ca="1">VLOOKUP(E1817,Zusammenführung!V$7:X$118,3,0)</f>
        <v>7</v>
      </c>
      <c r="I1817" s="162">
        <f ca="1">VLOOKUP(F1817,Zusammenführung!$Y$7:$AA$118,3,0)</f>
        <v>10</v>
      </c>
      <c r="J1817" s="286">
        <f ca="1">VLOOKUP(G1817,Zusammenführung!$AB$7:$AD$118,3,0)</f>
        <v>45</v>
      </c>
    </row>
    <row r="1818" spans="1:10" x14ac:dyDescent="0.25">
      <c r="A1818" s="6" t="s">
        <v>3936</v>
      </c>
      <c r="B1818" s="5" t="s">
        <v>1845</v>
      </c>
      <c r="C1818" s="5" t="s">
        <v>1882</v>
      </c>
      <c r="D1818" s="7">
        <v>1200000</v>
      </c>
      <c r="E1818" s="122">
        <f>VLOOKUP($D1818,Zusammenführung!$S$7:$AD$118,4,0)</f>
        <v>1500000</v>
      </c>
      <c r="F1818" s="123">
        <f>VLOOKUP($D1818,Zusammenführung!$S$7:$AD$118,7,0)</f>
        <v>1000000</v>
      </c>
      <c r="G1818" s="123">
        <f>VLOOKUP($D1818,Zusammenführung!$S$7:$AD$118,10,0)</f>
        <v>1219047.6190476189</v>
      </c>
      <c r="H1818" s="285">
        <f ca="1">VLOOKUP(E1818,Zusammenführung!V$7:X$118,3,0)</f>
        <v>7</v>
      </c>
      <c r="I1818" s="162">
        <f ca="1">VLOOKUP(F1818,Zusammenführung!$Y$7:$AA$118,3,0)</f>
        <v>10</v>
      </c>
      <c r="J1818" s="286">
        <f ca="1">VLOOKUP(G1818,Zusammenführung!$AB$7:$AD$118,3,0)</f>
        <v>45</v>
      </c>
    </row>
    <row r="1819" spans="1:10" x14ac:dyDescent="0.25">
      <c r="A1819" s="6" t="s">
        <v>3937</v>
      </c>
      <c r="B1819" s="5" t="s">
        <v>1849</v>
      </c>
      <c r="C1819" s="5" t="s">
        <v>1882</v>
      </c>
      <c r="D1819" s="7">
        <v>1000000</v>
      </c>
      <c r="E1819" s="122">
        <f>VLOOKUP($D1819,Zusammenführung!$S$7:$AD$118,4,0)</f>
        <v>800000</v>
      </c>
      <c r="F1819" s="123">
        <f>VLOOKUP($D1819,Zusammenführung!$S$7:$AD$118,7,0)</f>
        <v>1000000</v>
      </c>
      <c r="G1819" s="123">
        <f>VLOOKUP($D1819,Zusammenführung!$S$7:$AD$118,10,0)</f>
        <v>936507.93650793657</v>
      </c>
      <c r="H1819" s="285">
        <f ca="1">VLOOKUP(E1819,Zusammenführung!V$7:X$118,3,0)</f>
        <v>6</v>
      </c>
      <c r="I1819" s="162">
        <f ca="1">VLOOKUP(F1819,Zusammenführung!$Y$7:$AA$118,3,0)</f>
        <v>10</v>
      </c>
      <c r="J1819" s="286">
        <f ca="1">VLOOKUP(G1819,Zusammenführung!$AB$7:$AD$118,3,0)</f>
        <v>43</v>
      </c>
    </row>
    <row r="1820" spans="1:10" x14ac:dyDescent="0.25">
      <c r="A1820" s="6" t="s">
        <v>3938</v>
      </c>
      <c r="B1820" s="5" t="s">
        <v>1850</v>
      </c>
      <c r="C1820" s="5" t="s">
        <v>1882</v>
      </c>
      <c r="D1820" s="7">
        <v>1000000</v>
      </c>
      <c r="E1820" s="122">
        <f>VLOOKUP($D1820,Zusammenführung!$S$7:$AD$118,4,0)</f>
        <v>800000</v>
      </c>
      <c r="F1820" s="123">
        <f>VLOOKUP($D1820,Zusammenführung!$S$7:$AD$118,7,0)</f>
        <v>1000000</v>
      </c>
      <c r="G1820" s="123">
        <f>VLOOKUP($D1820,Zusammenführung!$S$7:$AD$118,10,0)</f>
        <v>936507.93650793657</v>
      </c>
      <c r="H1820" s="285">
        <f ca="1">VLOOKUP(E1820,Zusammenführung!V$7:X$118,3,0)</f>
        <v>6</v>
      </c>
      <c r="I1820" s="162">
        <f ca="1">VLOOKUP(F1820,Zusammenführung!$Y$7:$AA$118,3,0)</f>
        <v>10</v>
      </c>
      <c r="J1820" s="286">
        <f ca="1">VLOOKUP(G1820,Zusammenführung!$AB$7:$AD$118,3,0)</f>
        <v>43</v>
      </c>
    </row>
    <row r="1821" spans="1:10" x14ac:dyDescent="0.25">
      <c r="A1821" s="6" t="s">
        <v>3939</v>
      </c>
      <c r="B1821" s="5" t="s">
        <v>1846</v>
      </c>
      <c r="C1821" s="5" t="s">
        <v>1882</v>
      </c>
      <c r="D1821" s="7">
        <v>1000000</v>
      </c>
      <c r="E1821" s="122">
        <f>VLOOKUP($D1821,Zusammenführung!$S$7:$AD$118,4,0)</f>
        <v>800000</v>
      </c>
      <c r="F1821" s="123">
        <f>VLOOKUP($D1821,Zusammenführung!$S$7:$AD$118,7,0)</f>
        <v>1000000</v>
      </c>
      <c r="G1821" s="123">
        <f>VLOOKUP($D1821,Zusammenführung!$S$7:$AD$118,10,0)</f>
        <v>936507.93650793657</v>
      </c>
      <c r="H1821" s="285">
        <f ca="1">VLOOKUP(E1821,Zusammenführung!V$7:X$118,3,0)</f>
        <v>6</v>
      </c>
      <c r="I1821" s="162">
        <f ca="1">VLOOKUP(F1821,Zusammenführung!$Y$7:$AA$118,3,0)</f>
        <v>10</v>
      </c>
      <c r="J1821" s="286">
        <f ca="1">VLOOKUP(G1821,Zusammenführung!$AB$7:$AD$118,3,0)</f>
        <v>43</v>
      </c>
    </row>
    <row r="1822" spans="1:10" x14ac:dyDescent="0.25">
      <c r="A1822" s="6" t="s">
        <v>3940</v>
      </c>
      <c r="B1822" s="5" t="s">
        <v>1848</v>
      </c>
      <c r="C1822" s="5" t="s">
        <v>1882</v>
      </c>
      <c r="D1822" s="7">
        <v>1000000</v>
      </c>
      <c r="E1822" s="122">
        <f>VLOOKUP($D1822,Zusammenführung!$S$7:$AD$118,4,0)</f>
        <v>800000</v>
      </c>
      <c r="F1822" s="123">
        <f>VLOOKUP($D1822,Zusammenführung!$S$7:$AD$118,7,0)</f>
        <v>1000000</v>
      </c>
      <c r="G1822" s="123">
        <f>VLOOKUP($D1822,Zusammenführung!$S$7:$AD$118,10,0)</f>
        <v>936507.93650793657</v>
      </c>
      <c r="H1822" s="285">
        <f ca="1">VLOOKUP(E1822,Zusammenführung!V$7:X$118,3,0)</f>
        <v>6</v>
      </c>
      <c r="I1822" s="162">
        <f ca="1">VLOOKUP(F1822,Zusammenführung!$Y$7:$AA$118,3,0)</f>
        <v>10</v>
      </c>
      <c r="J1822" s="286">
        <f ca="1">VLOOKUP(G1822,Zusammenführung!$AB$7:$AD$118,3,0)</f>
        <v>43</v>
      </c>
    </row>
    <row r="1823" spans="1:10" x14ac:dyDescent="0.25">
      <c r="A1823" s="6" t="s">
        <v>3941</v>
      </c>
      <c r="B1823" s="5" t="s">
        <v>1847</v>
      </c>
      <c r="C1823" s="5" t="s">
        <v>1882</v>
      </c>
      <c r="D1823" s="7">
        <v>1000000</v>
      </c>
      <c r="E1823" s="122">
        <f>VLOOKUP($D1823,Zusammenführung!$S$7:$AD$118,4,0)</f>
        <v>800000</v>
      </c>
      <c r="F1823" s="123">
        <f>VLOOKUP($D1823,Zusammenführung!$S$7:$AD$118,7,0)</f>
        <v>1000000</v>
      </c>
      <c r="G1823" s="123">
        <f>VLOOKUP($D1823,Zusammenführung!$S$7:$AD$118,10,0)</f>
        <v>936507.93650793657</v>
      </c>
      <c r="H1823" s="285">
        <f ca="1">VLOOKUP(E1823,Zusammenführung!V$7:X$118,3,0)</f>
        <v>6</v>
      </c>
      <c r="I1823" s="162">
        <f ca="1">VLOOKUP(F1823,Zusammenführung!$Y$7:$AA$118,3,0)</f>
        <v>10</v>
      </c>
      <c r="J1823" s="286">
        <f ca="1">VLOOKUP(G1823,Zusammenführung!$AB$7:$AD$118,3,0)</f>
        <v>43</v>
      </c>
    </row>
    <row r="1824" spans="1:10" x14ac:dyDescent="0.25">
      <c r="A1824" s="6" t="s">
        <v>3942</v>
      </c>
      <c r="B1824" s="5" t="s">
        <v>1851</v>
      </c>
      <c r="C1824" s="5" t="s">
        <v>1882</v>
      </c>
      <c r="D1824" s="7">
        <v>900000</v>
      </c>
      <c r="E1824" s="122">
        <f>VLOOKUP($D1824,Zusammenführung!$S$7:$AD$118,4,0)</f>
        <v>800000</v>
      </c>
      <c r="F1824" s="123">
        <f>VLOOKUP($D1824,Zusammenführung!$S$7:$AD$118,7,0)</f>
        <v>800000</v>
      </c>
      <c r="G1824" s="123">
        <f>VLOOKUP($D1824,Zusammenführung!$S$7:$AD$118,10,0)</f>
        <v>936507.93650793657</v>
      </c>
      <c r="H1824" s="285">
        <f ca="1">VLOOKUP(E1824,Zusammenführung!V$7:X$118,3,0)</f>
        <v>6</v>
      </c>
      <c r="I1824" s="162">
        <f ca="1">VLOOKUP(F1824,Zusammenführung!$Y$7:$AA$118,3,0)</f>
        <v>9</v>
      </c>
      <c r="J1824" s="286">
        <f ca="1">VLOOKUP(G1824,Zusammenführung!$AB$7:$AD$118,3,0)</f>
        <v>43</v>
      </c>
    </row>
    <row r="1825" spans="1:10" x14ac:dyDescent="0.25">
      <c r="A1825" s="6" t="s">
        <v>3943</v>
      </c>
      <c r="B1825" s="5" t="s">
        <v>1852</v>
      </c>
      <c r="C1825" s="5" t="s">
        <v>1882</v>
      </c>
      <c r="D1825" s="7">
        <v>900000</v>
      </c>
      <c r="E1825" s="122">
        <f>VLOOKUP($D1825,Zusammenführung!$S$7:$AD$118,4,0)</f>
        <v>800000</v>
      </c>
      <c r="F1825" s="123">
        <f>VLOOKUP($D1825,Zusammenführung!$S$7:$AD$118,7,0)</f>
        <v>800000</v>
      </c>
      <c r="G1825" s="123">
        <f>VLOOKUP($D1825,Zusammenführung!$S$7:$AD$118,10,0)</f>
        <v>936507.93650793657</v>
      </c>
      <c r="H1825" s="285">
        <f ca="1">VLOOKUP(E1825,Zusammenführung!V$7:X$118,3,0)</f>
        <v>6</v>
      </c>
      <c r="I1825" s="162">
        <f ca="1">VLOOKUP(F1825,Zusammenführung!$Y$7:$AA$118,3,0)</f>
        <v>9</v>
      </c>
      <c r="J1825" s="286">
        <f ca="1">VLOOKUP(G1825,Zusammenführung!$AB$7:$AD$118,3,0)</f>
        <v>43</v>
      </c>
    </row>
    <row r="1826" spans="1:10" x14ac:dyDescent="0.25">
      <c r="A1826" s="6" t="s">
        <v>3944</v>
      </c>
      <c r="B1826" s="5" t="s">
        <v>1858</v>
      </c>
      <c r="C1826" s="5" t="s">
        <v>1882</v>
      </c>
      <c r="D1826" s="7">
        <v>800000</v>
      </c>
      <c r="E1826" s="122">
        <f>VLOOKUP($D1826,Zusammenführung!$S$7:$AD$118,4,0)</f>
        <v>800000</v>
      </c>
      <c r="F1826" s="123">
        <f>VLOOKUP($D1826,Zusammenführung!$S$7:$AD$118,7,0)</f>
        <v>800000</v>
      </c>
      <c r="G1826" s="123">
        <f>VLOOKUP($D1826,Zusammenführung!$S$7:$AD$118,10,0)</f>
        <v>800000</v>
      </c>
      <c r="H1826" s="285">
        <f ca="1">VLOOKUP(E1826,Zusammenführung!V$7:X$118,3,0)</f>
        <v>6</v>
      </c>
      <c r="I1826" s="162">
        <f ca="1">VLOOKUP(F1826,Zusammenführung!$Y$7:$AA$118,3,0)</f>
        <v>9</v>
      </c>
      <c r="J1826" s="286">
        <f ca="1">VLOOKUP(G1826,Zusammenführung!$AB$7:$AD$118,3,0)</f>
        <v>42</v>
      </c>
    </row>
    <row r="1827" spans="1:10" x14ac:dyDescent="0.25">
      <c r="A1827" s="6" t="s">
        <v>3945</v>
      </c>
      <c r="B1827" s="5" t="s">
        <v>1857</v>
      </c>
      <c r="C1827" s="5" t="s">
        <v>1882</v>
      </c>
      <c r="D1827" s="7">
        <v>800000</v>
      </c>
      <c r="E1827" s="122">
        <f>VLOOKUP($D1827,Zusammenführung!$S$7:$AD$118,4,0)</f>
        <v>800000</v>
      </c>
      <c r="F1827" s="123">
        <f>VLOOKUP($D1827,Zusammenführung!$S$7:$AD$118,7,0)</f>
        <v>800000</v>
      </c>
      <c r="G1827" s="123">
        <f>VLOOKUP($D1827,Zusammenführung!$S$7:$AD$118,10,0)</f>
        <v>800000</v>
      </c>
      <c r="H1827" s="285">
        <f ca="1">VLOOKUP(E1827,Zusammenführung!V$7:X$118,3,0)</f>
        <v>6</v>
      </c>
      <c r="I1827" s="162">
        <f ca="1">VLOOKUP(F1827,Zusammenführung!$Y$7:$AA$118,3,0)</f>
        <v>9</v>
      </c>
      <c r="J1827" s="286">
        <f ca="1">VLOOKUP(G1827,Zusammenführung!$AB$7:$AD$118,3,0)</f>
        <v>42</v>
      </c>
    </row>
    <row r="1828" spans="1:10" x14ac:dyDescent="0.25">
      <c r="A1828" s="6" t="s">
        <v>3946</v>
      </c>
      <c r="B1828" s="5" t="s">
        <v>1854</v>
      </c>
      <c r="C1828" s="5" t="s">
        <v>1882</v>
      </c>
      <c r="D1828" s="7">
        <v>800000</v>
      </c>
      <c r="E1828" s="122">
        <f>VLOOKUP($D1828,Zusammenführung!$S$7:$AD$118,4,0)</f>
        <v>800000</v>
      </c>
      <c r="F1828" s="123">
        <f>VLOOKUP($D1828,Zusammenführung!$S$7:$AD$118,7,0)</f>
        <v>800000</v>
      </c>
      <c r="G1828" s="123">
        <f>VLOOKUP($D1828,Zusammenführung!$S$7:$AD$118,10,0)</f>
        <v>800000</v>
      </c>
      <c r="H1828" s="285">
        <f ca="1">VLOOKUP(E1828,Zusammenführung!V$7:X$118,3,0)</f>
        <v>6</v>
      </c>
      <c r="I1828" s="162">
        <f ca="1">VLOOKUP(F1828,Zusammenführung!$Y$7:$AA$118,3,0)</f>
        <v>9</v>
      </c>
      <c r="J1828" s="286">
        <f ca="1">VLOOKUP(G1828,Zusammenführung!$AB$7:$AD$118,3,0)</f>
        <v>42</v>
      </c>
    </row>
    <row r="1829" spans="1:10" x14ac:dyDescent="0.25">
      <c r="A1829" s="6" t="s">
        <v>3947</v>
      </c>
      <c r="B1829" s="5" t="s">
        <v>1856</v>
      </c>
      <c r="C1829" s="5" t="s">
        <v>1882</v>
      </c>
      <c r="D1829" s="7">
        <v>800000</v>
      </c>
      <c r="E1829" s="122">
        <f>VLOOKUP($D1829,Zusammenführung!$S$7:$AD$118,4,0)</f>
        <v>800000</v>
      </c>
      <c r="F1829" s="123">
        <f>VLOOKUP($D1829,Zusammenführung!$S$7:$AD$118,7,0)</f>
        <v>800000</v>
      </c>
      <c r="G1829" s="123">
        <f>VLOOKUP($D1829,Zusammenführung!$S$7:$AD$118,10,0)</f>
        <v>800000</v>
      </c>
      <c r="H1829" s="285">
        <f ca="1">VLOOKUP(E1829,Zusammenführung!V$7:X$118,3,0)</f>
        <v>6</v>
      </c>
      <c r="I1829" s="162">
        <f ca="1">VLOOKUP(F1829,Zusammenführung!$Y$7:$AA$118,3,0)</f>
        <v>9</v>
      </c>
      <c r="J1829" s="286">
        <f ca="1">VLOOKUP(G1829,Zusammenführung!$AB$7:$AD$118,3,0)</f>
        <v>42</v>
      </c>
    </row>
    <row r="1830" spans="1:10" x14ac:dyDescent="0.25">
      <c r="A1830" s="6" t="s">
        <v>3948</v>
      </c>
      <c r="B1830" s="5" t="s">
        <v>1855</v>
      </c>
      <c r="C1830" s="5" t="s">
        <v>1882</v>
      </c>
      <c r="D1830" s="7">
        <v>800000</v>
      </c>
      <c r="E1830" s="122">
        <f>VLOOKUP($D1830,Zusammenführung!$S$7:$AD$118,4,0)</f>
        <v>800000</v>
      </c>
      <c r="F1830" s="123">
        <f>VLOOKUP($D1830,Zusammenführung!$S$7:$AD$118,7,0)</f>
        <v>800000</v>
      </c>
      <c r="G1830" s="123">
        <f>VLOOKUP($D1830,Zusammenführung!$S$7:$AD$118,10,0)</f>
        <v>800000</v>
      </c>
      <c r="H1830" s="285">
        <f ca="1">VLOOKUP(E1830,Zusammenführung!V$7:X$118,3,0)</f>
        <v>6</v>
      </c>
      <c r="I1830" s="162">
        <f ca="1">VLOOKUP(F1830,Zusammenführung!$Y$7:$AA$118,3,0)</f>
        <v>9</v>
      </c>
      <c r="J1830" s="286">
        <f ca="1">VLOOKUP(G1830,Zusammenführung!$AB$7:$AD$118,3,0)</f>
        <v>42</v>
      </c>
    </row>
    <row r="1831" spans="1:10" x14ac:dyDescent="0.25">
      <c r="A1831" s="6" t="s">
        <v>3949</v>
      </c>
      <c r="B1831" s="5" t="s">
        <v>1853</v>
      </c>
      <c r="C1831" s="5" t="s">
        <v>1882</v>
      </c>
      <c r="D1831" s="7">
        <v>800000</v>
      </c>
      <c r="E1831" s="122">
        <f>VLOOKUP($D1831,Zusammenführung!$S$7:$AD$118,4,0)</f>
        <v>800000</v>
      </c>
      <c r="F1831" s="123">
        <f>VLOOKUP($D1831,Zusammenführung!$S$7:$AD$118,7,0)</f>
        <v>800000</v>
      </c>
      <c r="G1831" s="123">
        <f>VLOOKUP($D1831,Zusammenführung!$S$7:$AD$118,10,0)</f>
        <v>800000</v>
      </c>
      <c r="H1831" s="285">
        <f ca="1">VLOOKUP(E1831,Zusammenführung!V$7:X$118,3,0)</f>
        <v>6</v>
      </c>
      <c r="I1831" s="162">
        <f ca="1">VLOOKUP(F1831,Zusammenführung!$Y$7:$AA$118,3,0)</f>
        <v>9</v>
      </c>
      <c r="J1831" s="286">
        <f ca="1">VLOOKUP(G1831,Zusammenführung!$AB$7:$AD$118,3,0)</f>
        <v>42</v>
      </c>
    </row>
    <row r="1832" spans="1:10" x14ac:dyDescent="0.25">
      <c r="A1832" s="6" t="s">
        <v>3950</v>
      </c>
      <c r="B1832" s="5" t="s">
        <v>1859</v>
      </c>
      <c r="C1832" s="5" t="s">
        <v>1882</v>
      </c>
      <c r="D1832" s="7">
        <v>750000</v>
      </c>
      <c r="E1832" s="122">
        <f>VLOOKUP($D1832,Zusammenführung!$S$7:$AD$118,4,0)</f>
        <v>800000</v>
      </c>
      <c r="F1832" s="123">
        <f>VLOOKUP($D1832,Zusammenführung!$S$7:$AD$118,7,0)</f>
        <v>800000</v>
      </c>
      <c r="G1832" s="123">
        <f>VLOOKUP($D1832,Zusammenführung!$S$7:$AD$118,10,0)</f>
        <v>749295.77464788756</v>
      </c>
      <c r="H1832" s="285">
        <f ca="1">VLOOKUP(E1832,Zusammenführung!V$7:X$118,3,0)</f>
        <v>6</v>
      </c>
      <c r="I1832" s="162">
        <f ca="1">VLOOKUP(F1832,Zusammenführung!$Y$7:$AA$118,3,0)</f>
        <v>9</v>
      </c>
      <c r="J1832" s="286">
        <f ca="1">VLOOKUP(G1832,Zusammenführung!$AB$7:$AD$118,3,0)</f>
        <v>41</v>
      </c>
    </row>
    <row r="1833" spans="1:10" x14ac:dyDescent="0.25">
      <c r="A1833" s="6" t="s">
        <v>3951</v>
      </c>
      <c r="B1833" s="5" t="s">
        <v>1860</v>
      </c>
      <c r="C1833" s="5" t="s">
        <v>1882</v>
      </c>
      <c r="D1833" s="7">
        <v>750000</v>
      </c>
      <c r="E1833" s="122">
        <f>VLOOKUP($D1833,Zusammenführung!$S$7:$AD$118,4,0)</f>
        <v>800000</v>
      </c>
      <c r="F1833" s="123">
        <f>VLOOKUP($D1833,Zusammenführung!$S$7:$AD$118,7,0)</f>
        <v>800000</v>
      </c>
      <c r="G1833" s="123">
        <f>VLOOKUP($D1833,Zusammenführung!$S$7:$AD$118,10,0)</f>
        <v>749295.77464788756</v>
      </c>
      <c r="H1833" s="285">
        <f ca="1">VLOOKUP(E1833,Zusammenführung!V$7:X$118,3,0)</f>
        <v>6</v>
      </c>
      <c r="I1833" s="162">
        <f ca="1">VLOOKUP(F1833,Zusammenführung!$Y$7:$AA$118,3,0)</f>
        <v>9</v>
      </c>
      <c r="J1833" s="286">
        <f ca="1">VLOOKUP(G1833,Zusammenführung!$AB$7:$AD$118,3,0)</f>
        <v>41</v>
      </c>
    </row>
    <row r="1834" spans="1:10" x14ac:dyDescent="0.25">
      <c r="A1834" s="6" t="s">
        <v>3952</v>
      </c>
      <c r="B1834" s="5" t="s">
        <v>1861</v>
      </c>
      <c r="C1834" s="5" t="s">
        <v>1882</v>
      </c>
      <c r="D1834" s="7">
        <v>700000</v>
      </c>
      <c r="E1834" s="122">
        <f>VLOOKUP($D1834,Zusammenführung!$S$7:$AD$118,4,0)</f>
        <v>800000</v>
      </c>
      <c r="F1834" s="123">
        <f>VLOOKUP($D1834,Zusammenführung!$S$7:$AD$118,7,0)</f>
        <v>600000</v>
      </c>
      <c r="G1834" s="123">
        <f>VLOOKUP($D1834,Zusammenführung!$S$7:$AD$118,10,0)</f>
        <v>699798.79275653942</v>
      </c>
      <c r="H1834" s="285">
        <f ca="1">VLOOKUP(E1834,Zusammenführung!V$7:X$118,3,0)</f>
        <v>6</v>
      </c>
      <c r="I1834" s="162">
        <f ca="1">VLOOKUP(F1834,Zusammenführung!$Y$7:$AA$118,3,0)</f>
        <v>8</v>
      </c>
      <c r="J1834" s="286">
        <f ca="1">VLOOKUP(G1834,Zusammenführung!$AB$7:$AD$118,3,0)</f>
        <v>40</v>
      </c>
    </row>
    <row r="1835" spans="1:10" x14ac:dyDescent="0.25">
      <c r="A1835" s="6" t="s">
        <v>3953</v>
      </c>
      <c r="B1835" s="5" t="s">
        <v>1862</v>
      </c>
      <c r="C1835" s="5" t="s">
        <v>1882</v>
      </c>
      <c r="D1835" s="7">
        <v>700000</v>
      </c>
      <c r="E1835" s="122">
        <f>VLOOKUP($D1835,Zusammenführung!$S$7:$AD$118,4,0)</f>
        <v>800000</v>
      </c>
      <c r="F1835" s="123">
        <f>VLOOKUP($D1835,Zusammenführung!$S$7:$AD$118,7,0)</f>
        <v>600000</v>
      </c>
      <c r="G1835" s="123">
        <f>VLOOKUP($D1835,Zusammenführung!$S$7:$AD$118,10,0)</f>
        <v>699798.79275653942</v>
      </c>
      <c r="H1835" s="285">
        <f ca="1">VLOOKUP(E1835,Zusammenführung!V$7:X$118,3,0)</f>
        <v>6</v>
      </c>
      <c r="I1835" s="162">
        <f ca="1">VLOOKUP(F1835,Zusammenführung!$Y$7:$AA$118,3,0)</f>
        <v>8</v>
      </c>
      <c r="J1835" s="286">
        <f ca="1">VLOOKUP(G1835,Zusammenführung!$AB$7:$AD$118,3,0)</f>
        <v>40</v>
      </c>
    </row>
    <row r="1836" spans="1:10" x14ac:dyDescent="0.25">
      <c r="A1836" s="6" t="s">
        <v>3954</v>
      </c>
      <c r="B1836" s="5" t="s">
        <v>1863</v>
      </c>
      <c r="C1836" s="5" t="s">
        <v>1882</v>
      </c>
      <c r="D1836" s="7">
        <v>700000</v>
      </c>
      <c r="E1836" s="122">
        <f>VLOOKUP($D1836,Zusammenführung!$S$7:$AD$118,4,0)</f>
        <v>800000</v>
      </c>
      <c r="F1836" s="123">
        <f>VLOOKUP($D1836,Zusammenführung!$S$7:$AD$118,7,0)</f>
        <v>600000</v>
      </c>
      <c r="G1836" s="123">
        <f>VLOOKUP($D1836,Zusammenführung!$S$7:$AD$118,10,0)</f>
        <v>699798.79275653942</v>
      </c>
      <c r="H1836" s="285">
        <f ca="1">VLOOKUP(E1836,Zusammenführung!V$7:X$118,3,0)</f>
        <v>6</v>
      </c>
      <c r="I1836" s="162">
        <f ca="1">VLOOKUP(F1836,Zusammenführung!$Y$7:$AA$118,3,0)</f>
        <v>8</v>
      </c>
      <c r="J1836" s="286">
        <f ca="1">VLOOKUP(G1836,Zusammenführung!$AB$7:$AD$118,3,0)</f>
        <v>40</v>
      </c>
    </row>
    <row r="1837" spans="1:10" x14ac:dyDescent="0.25">
      <c r="A1837" s="6" t="s">
        <v>3955</v>
      </c>
      <c r="B1837" s="5" t="s">
        <v>1865</v>
      </c>
      <c r="C1837" s="5" t="s">
        <v>1882</v>
      </c>
      <c r="D1837" s="7">
        <v>650000</v>
      </c>
      <c r="E1837" s="122">
        <f>VLOOKUP($D1837,Zusammenführung!$S$7:$AD$118,4,0)</f>
        <v>500000</v>
      </c>
      <c r="F1837" s="123">
        <f>VLOOKUP($D1837,Zusammenführung!$S$7:$AD$118,7,0)</f>
        <v>600000</v>
      </c>
      <c r="G1837" s="123">
        <f>VLOOKUP($D1837,Zusammenführung!$S$7:$AD$118,10,0)</f>
        <v>651509.05432595592</v>
      </c>
      <c r="H1837" s="285">
        <f ca="1">VLOOKUP(E1837,Zusammenführung!V$7:X$118,3,0)</f>
        <v>5</v>
      </c>
      <c r="I1837" s="162">
        <f ca="1">VLOOKUP(F1837,Zusammenführung!$Y$7:$AA$118,3,0)</f>
        <v>8</v>
      </c>
      <c r="J1837" s="286">
        <f ca="1">VLOOKUP(G1837,Zusammenführung!$AB$7:$AD$118,3,0)</f>
        <v>39</v>
      </c>
    </row>
    <row r="1838" spans="1:10" x14ac:dyDescent="0.25">
      <c r="A1838" s="6" t="s">
        <v>3956</v>
      </c>
      <c r="B1838" s="5" t="s">
        <v>1864</v>
      </c>
      <c r="C1838" s="5" t="s">
        <v>1882</v>
      </c>
      <c r="D1838" s="7">
        <v>650000</v>
      </c>
      <c r="E1838" s="122">
        <f>VLOOKUP($D1838,Zusammenführung!$S$7:$AD$118,4,0)</f>
        <v>500000</v>
      </c>
      <c r="F1838" s="123">
        <f>VLOOKUP($D1838,Zusammenführung!$S$7:$AD$118,7,0)</f>
        <v>600000</v>
      </c>
      <c r="G1838" s="123">
        <f>VLOOKUP($D1838,Zusammenführung!$S$7:$AD$118,10,0)</f>
        <v>651509.05432595592</v>
      </c>
      <c r="H1838" s="285">
        <f ca="1">VLOOKUP(E1838,Zusammenführung!V$7:X$118,3,0)</f>
        <v>5</v>
      </c>
      <c r="I1838" s="162">
        <f ca="1">VLOOKUP(F1838,Zusammenführung!$Y$7:$AA$118,3,0)</f>
        <v>8</v>
      </c>
      <c r="J1838" s="286">
        <f ca="1">VLOOKUP(G1838,Zusammenführung!$AB$7:$AD$118,3,0)</f>
        <v>39</v>
      </c>
    </row>
    <row r="1839" spans="1:10" x14ac:dyDescent="0.25">
      <c r="A1839" s="6" t="s">
        <v>3957</v>
      </c>
      <c r="B1839" s="5" t="s">
        <v>1866</v>
      </c>
      <c r="C1839" s="5" t="s">
        <v>1882</v>
      </c>
      <c r="D1839" s="7">
        <v>600000</v>
      </c>
      <c r="E1839" s="122">
        <f>VLOOKUP($D1839,Zusammenführung!$S$7:$AD$118,4,0)</f>
        <v>500000</v>
      </c>
      <c r="F1839" s="123">
        <f>VLOOKUP($D1839,Zusammenführung!$S$7:$AD$118,7,0)</f>
        <v>600000</v>
      </c>
      <c r="G1839" s="123">
        <f>VLOOKUP($D1839,Zusammenführung!$S$7:$AD$118,10,0)</f>
        <v>604426.55935613695</v>
      </c>
      <c r="H1839" s="285">
        <f ca="1">VLOOKUP(E1839,Zusammenführung!V$7:X$118,3,0)</f>
        <v>5</v>
      </c>
      <c r="I1839" s="162">
        <f ca="1">VLOOKUP(F1839,Zusammenführung!$Y$7:$AA$118,3,0)</f>
        <v>8</v>
      </c>
      <c r="J1839" s="286">
        <f ca="1">VLOOKUP(G1839,Zusammenführung!$AB$7:$AD$118,3,0)</f>
        <v>38</v>
      </c>
    </row>
    <row r="1840" spans="1:10" x14ac:dyDescent="0.25">
      <c r="A1840" s="6" t="s">
        <v>3958</v>
      </c>
      <c r="B1840" s="5" t="s">
        <v>1868</v>
      </c>
      <c r="C1840" s="5" t="s">
        <v>1882</v>
      </c>
      <c r="D1840" s="7">
        <v>550000</v>
      </c>
      <c r="E1840" s="122">
        <f>VLOOKUP($D1840,Zusammenführung!$S$7:$AD$118,4,0)</f>
        <v>500000</v>
      </c>
      <c r="F1840" s="123">
        <f>VLOOKUP($D1840,Zusammenführung!$S$7:$AD$118,7,0)</f>
        <v>600000</v>
      </c>
      <c r="G1840" s="123">
        <f>VLOOKUP($D1840,Zusammenführung!$S$7:$AD$118,10,0)</f>
        <v>558551.30784708261</v>
      </c>
      <c r="H1840" s="285">
        <f ca="1">VLOOKUP(E1840,Zusammenführung!V$7:X$118,3,0)</f>
        <v>5</v>
      </c>
      <c r="I1840" s="162">
        <f ca="1">VLOOKUP(F1840,Zusammenführung!$Y$7:$AA$118,3,0)</f>
        <v>8</v>
      </c>
      <c r="J1840" s="286">
        <f ca="1">VLOOKUP(G1840,Zusammenführung!$AB$7:$AD$118,3,0)</f>
        <v>37</v>
      </c>
    </row>
    <row r="1841" spans="1:10" x14ac:dyDescent="0.25">
      <c r="A1841" s="6" t="s">
        <v>3959</v>
      </c>
      <c r="B1841" s="5" t="s">
        <v>1867</v>
      </c>
      <c r="C1841" s="5" t="s">
        <v>1882</v>
      </c>
      <c r="D1841" s="7">
        <v>550000</v>
      </c>
      <c r="E1841" s="122">
        <f>VLOOKUP($D1841,Zusammenführung!$S$7:$AD$118,4,0)</f>
        <v>500000</v>
      </c>
      <c r="F1841" s="123">
        <f>VLOOKUP($D1841,Zusammenführung!$S$7:$AD$118,7,0)</f>
        <v>600000</v>
      </c>
      <c r="G1841" s="123">
        <f>VLOOKUP($D1841,Zusammenführung!$S$7:$AD$118,10,0)</f>
        <v>558551.30784708261</v>
      </c>
      <c r="H1841" s="285">
        <f ca="1">VLOOKUP(E1841,Zusammenführung!V$7:X$118,3,0)</f>
        <v>5</v>
      </c>
      <c r="I1841" s="162">
        <f ca="1">VLOOKUP(F1841,Zusammenführung!$Y$7:$AA$118,3,0)</f>
        <v>8</v>
      </c>
      <c r="J1841" s="286">
        <f ca="1">VLOOKUP(G1841,Zusammenführung!$AB$7:$AD$118,3,0)</f>
        <v>37</v>
      </c>
    </row>
    <row r="1842" spans="1:10" x14ac:dyDescent="0.25">
      <c r="A1842" s="6" t="s">
        <v>3960</v>
      </c>
      <c r="B1842" s="5" t="s">
        <v>1869</v>
      </c>
      <c r="C1842" s="5" t="s">
        <v>1882</v>
      </c>
      <c r="D1842" s="7">
        <v>500000</v>
      </c>
      <c r="E1842" s="122">
        <f>VLOOKUP($D1842,Zusammenführung!$S$7:$AD$118,4,0)</f>
        <v>500000</v>
      </c>
      <c r="F1842" s="123">
        <f>VLOOKUP($D1842,Zusammenführung!$S$7:$AD$118,7,0)</f>
        <v>400000</v>
      </c>
      <c r="G1842" s="123">
        <f>VLOOKUP($D1842,Zusammenführung!$S$7:$AD$118,10,0)</f>
        <v>513883.29979879287</v>
      </c>
      <c r="H1842" s="285">
        <f ca="1">VLOOKUP(E1842,Zusammenführung!V$7:X$118,3,0)</f>
        <v>5</v>
      </c>
      <c r="I1842" s="162">
        <f ca="1">VLOOKUP(F1842,Zusammenführung!$Y$7:$AA$118,3,0)</f>
        <v>7</v>
      </c>
      <c r="J1842" s="286">
        <f ca="1">VLOOKUP(G1842,Zusammenführung!$AB$7:$AD$118,3,0)</f>
        <v>36</v>
      </c>
    </row>
    <row r="1843" spans="1:10" x14ac:dyDescent="0.25">
      <c r="A1843" s="6" t="s">
        <v>3961</v>
      </c>
      <c r="B1843" s="5" t="s">
        <v>1870</v>
      </c>
      <c r="C1843" s="5" t="s">
        <v>1882</v>
      </c>
      <c r="D1843" s="7">
        <v>475000</v>
      </c>
      <c r="E1843" s="122">
        <f>VLOOKUP($D1843,Zusammenführung!$S$7:$AD$118,4,0)</f>
        <v>500000</v>
      </c>
      <c r="F1843" s="123">
        <f>VLOOKUP($D1843,Zusammenführung!$S$7:$AD$118,7,0)</f>
        <v>400000</v>
      </c>
      <c r="G1843" s="123">
        <f>VLOOKUP($D1843,Zusammenführung!$S$7:$AD$118,10,0)</f>
        <v>470422.53521126771</v>
      </c>
      <c r="H1843" s="285">
        <f ca="1">VLOOKUP(E1843,Zusammenführung!V$7:X$118,3,0)</f>
        <v>5</v>
      </c>
      <c r="I1843" s="162">
        <f ca="1">VLOOKUP(F1843,Zusammenführung!$Y$7:$AA$118,3,0)</f>
        <v>7</v>
      </c>
      <c r="J1843" s="286">
        <f ca="1">VLOOKUP(G1843,Zusammenführung!$AB$7:$AD$118,3,0)</f>
        <v>35</v>
      </c>
    </row>
    <row r="1844" spans="1:10" x14ac:dyDescent="0.25">
      <c r="A1844" s="6" t="s">
        <v>3962</v>
      </c>
      <c r="B1844" s="5" t="s">
        <v>1872</v>
      </c>
      <c r="C1844" s="5" t="s">
        <v>1882</v>
      </c>
      <c r="D1844" s="7">
        <v>450000</v>
      </c>
      <c r="E1844" s="122">
        <f>VLOOKUP($D1844,Zusammenführung!$S$7:$AD$118,4,0)</f>
        <v>500000</v>
      </c>
      <c r="F1844" s="123">
        <f>VLOOKUP($D1844,Zusammenführung!$S$7:$AD$118,7,0)</f>
        <v>400000</v>
      </c>
      <c r="G1844" s="123">
        <f>VLOOKUP($D1844,Zusammenführung!$S$7:$AD$118,10,0)</f>
        <v>470422.53521126771</v>
      </c>
      <c r="H1844" s="285">
        <f ca="1">VLOOKUP(E1844,Zusammenführung!V$7:X$118,3,0)</f>
        <v>5</v>
      </c>
      <c r="I1844" s="162">
        <f ca="1">VLOOKUP(F1844,Zusammenführung!$Y$7:$AA$118,3,0)</f>
        <v>7</v>
      </c>
      <c r="J1844" s="286">
        <f ca="1">VLOOKUP(G1844,Zusammenführung!$AB$7:$AD$118,3,0)</f>
        <v>35</v>
      </c>
    </row>
    <row r="1845" spans="1:10" x14ac:dyDescent="0.25">
      <c r="A1845" s="6" t="s">
        <v>3963</v>
      </c>
      <c r="B1845" s="5" t="s">
        <v>1871</v>
      </c>
      <c r="C1845" s="5" t="s">
        <v>1882</v>
      </c>
      <c r="D1845" s="7">
        <v>450000</v>
      </c>
      <c r="E1845" s="122">
        <f>VLOOKUP($D1845,Zusammenführung!$S$7:$AD$118,4,0)</f>
        <v>500000</v>
      </c>
      <c r="F1845" s="123">
        <f>VLOOKUP($D1845,Zusammenführung!$S$7:$AD$118,7,0)</f>
        <v>400000</v>
      </c>
      <c r="G1845" s="123">
        <f>VLOOKUP($D1845,Zusammenführung!$S$7:$AD$118,10,0)</f>
        <v>470422.53521126771</v>
      </c>
      <c r="H1845" s="285">
        <f ca="1">VLOOKUP(E1845,Zusammenführung!V$7:X$118,3,0)</f>
        <v>5</v>
      </c>
      <c r="I1845" s="162">
        <f ca="1">VLOOKUP(F1845,Zusammenführung!$Y$7:$AA$118,3,0)</f>
        <v>7</v>
      </c>
      <c r="J1845" s="286">
        <f ca="1">VLOOKUP(G1845,Zusammenführung!$AB$7:$AD$118,3,0)</f>
        <v>35</v>
      </c>
    </row>
    <row r="1846" spans="1:10" x14ac:dyDescent="0.25">
      <c r="A1846" s="6" t="s">
        <v>3964</v>
      </c>
      <c r="B1846" s="5" t="s">
        <v>1873</v>
      </c>
      <c r="C1846" s="5" t="s">
        <v>1882</v>
      </c>
      <c r="D1846" s="7">
        <v>400000</v>
      </c>
      <c r="E1846" s="122">
        <f>VLOOKUP($D1846,Zusammenführung!$S$7:$AD$118,4,0)</f>
        <v>500000</v>
      </c>
      <c r="F1846" s="123">
        <f>VLOOKUP($D1846,Zusammenführung!$S$7:$AD$118,7,0)</f>
        <v>400000</v>
      </c>
      <c r="G1846" s="123">
        <f>VLOOKUP($D1846,Zusammenführung!$S$7:$AD$118,10,0)</f>
        <v>387122.73641851114</v>
      </c>
      <c r="H1846" s="285">
        <f ca="1">VLOOKUP(E1846,Zusammenführung!V$7:X$118,3,0)</f>
        <v>5</v>
      </c>
      <c r="I1846" s="162">
        <f ca="1">VLOOKUP(F1846,Zusammenführung!$Y$7:$AA$118,3,0)</f>
        <v>7</v>
      </c>
      <c r="J1846" s="286">
        <f ca="1">VLOOKUP(G1846,Zusammenführung!$AB$7:$AD$118,3,0)</f>
        <v>33</v>
      </c>
    </row>
    <row r="1847" spans="1:10" x14ac:dyDescent="0.25">
      <c r="A1847" s="6" t="s">
        <v>3965</v>
      </c>
      <c r="B1847" s="5" t="s">
        <v>1876</v>
      </c>
      <c r="C1847" s="5" t="s">
        <v>1882</v>
      </c>
      <c r="D1847" s="7">
        <v>400000</v>
      </c>
      <c r="E1847" s="122">
        <f>VLOOKUP($D1847,Zusammenführung!$S$7:$AD$118,4,0)</f>
        <v>500000</v>
      </c>
      <c r="F1847" s="123">
        <f>VLOOKUP($D1847,Zusammenführung!$S$7:$AD$118,7,0)</f>
        <v>400000</v>
      </c>
      <c r="G1847" s="123">
        <f>VLOOKUP($D1847,Zusammenführung!$S$7:$AD$118,10,0)</f>
        <v>387122.73641851114</v>
      </c>
      <c r="H1847" s="285">
        <f ca="1">VLOOKUP(E1847,Zusammenführung!V$7:X$118,3,0)</f>
        <v>5</v>
      </c>
      <c r="I1847" s="162">
        <f ca="1">VLOOKUP(F1847,Zusammenführung!$Y$7:$AA$118,3,0)</f>
        <v>7</v>
      </c>
      <c r="J1847" s="286">
        <f ca="1">VLOOKUP(G1847,Zusammenführung!$AB$7:$AD$118,3,0)</f>
        <v>33</v>
      </c>
    </row>
    <row r="1848" spans="1:10" x14ac:dyDescent="0.25">
      <c r="A1848" s="6" t="s">
        <v>3966</v>
      </c>
      <c r="B1848" s="5" t="s">
        <v>1874</v>
      </c>
      <c r="C1848" s="5" t="s">
        <v>1882</v>
      </c>
      <c r="D1848" s="7">
        <v>400000</v>
      </c>
      <c r="E1848" s="122">
        <f>VLOOKUP($D1848,Zusammenführung!$S$7:$AD$118,4,0)</f>
        <v>500000</v>
      </c>
      <c r="F1848" s="123">
        <f>VLOOKUP($D1848,Zusammenführung!$S$7:$AD$118,7,0)</f>
        <v>400000</v>
      </c>
      <c r="G1848" s="123">
        <f>VLOOKUP($D1848,Zusammenführung!$S$7:$AD$118,10,0)</f>
        <v>387122.73641851114</v>
      </c>
      <c r="H1848" s="285">
        <f ca="1">VLOOKUP(E1848,Zusammenführung!V$7:X$118,3,0)</f>
        <v>5</v>
      </c>
      <c r="I1848" s="162">
        <f ca="1">VLOOKUP(F1848,Zusammenführung!$Y$7:$AA$118,3,0)</f>
        <v>7</v>
      </c>
      <c r="J1848" s="286">
        <f ca="1">VLOOKUP(G1848,Zusammenführung!$AB$7:$AD$118,3,0)</f>
        <v>33</v>
      </c>
    </row>
    <row r="1849" spans="1:10" x14ac:dyDescent="0.25">
      <c r="A1849" s="6" t="s">
        <v>3967</v>
      </c>
      <c r="B1849" s="5" t="s">
        <v>1875</v>
      </c>
      <c r="C1849" s="5" t="s">
        <v>1882</v>
      </c>
      <c r="D1849" s="7">
        <v>400000</v>
      </c>
      <c r="E1849" s="122">
        <f>VLOOKUP($D1849,Zusammenführung!$S$7:$AD$118,4,0)</f>
        <v>500000</v>
      </c>
      <c r="F1849" s="123">
        <f>VLOOKUP($D1849,Zusammenführung!$S$7:$AD$118,7,0)</f>
        <v>400000</v>
      </c>
      <c r="G1849" s="123">
        <f>VLOOKUP($D1849,Zusammenführung!$S$7:$AD$118,10,0)</f>
        <v>387122.73641851114</v>
      </c>
      <c r="H1849" s="285">
        <f ca="1">VLOOKUP(E1849,Zusammenführung!V$7:X$118,3,0)</f>
        <v>5</v>
      </c>
      <c r="I1849" s="162">
        <f ca="1">VLOOKUP(F1849,Zusammenführung!$Y$7:$AA$118,3,0)</f>
        <v>7</v>
      </c>
      <c r="J1849" s="286">
        <f ca="1">VLOOKUP(G1849,Zusammenführung!$AB$7:$AD$118,3,0)</f>
        <v>33</v>
      </c>
    </row>
    <row r="1850" spans="1:10" x14ac:dyDescent="0.25">
      <c r="A1850" s="6" t="s">
        <v>3968</v>
      </c>
      <c r="B1850" s="5" t="s">
        <v>1877</v>
      </c>
      <c r="C1850" s="5" t="s">
        <v>1882</v>
      </c>
      <c r="D1850" s="7">
        <v>350000</v>
      </c>
      <c r="E1850" s="122">
        <f>VLOOKUP($D1850,Zusammenführung!$S$7:$AD$118,4,0)</f>
        <v>200000</v>
      </c>
      <c r="F1850" s="123">
        <f>VLOOKUP($D1850,Zusammenführung!$S$7:$AD$118,7,0)</f>
        <v>300000</v>
      </c>
      <c r="G1850" s="123">
        <f>VLOOKUP($D1850,Zusammenführung!$S$7:$AD$118,10,0)</f>
        <v>347283.70221327973</v>
      </c>
      <c r="H1850" s="285">
        <f ca="1">VLOOKUP(E1850,Zusammenführung!V$7:X$118,3,0)</f>
        <v>4</v>
      </c>
      <c r="I1850" s="162">
        <f ca="1">VLOOKUP(F1850,Zusammenführung!$Y$7:$AA$118,3,0)</f>
        <v>6</v>
      </c>
      <c r="J1850" s="286">
        <f ca="1">VLOOKUP(G1850,Zusammenführung!$AB$7:$AD$118,3,0)</f>
        <v>32</v>
      </c>
    </row>
    <row r="1851" spans="1:10" x14ac:dyDescent="0.25">
      <c r="A1851" s="6" t="s">
        <v>3969</v>
      </c>
      <c r="B1851" s="5" t="s">
        <v>1878</v>
      </c>
      <c r="C1851" s="5" t="s">
        <v>1882</v>
      </c>
      <c r="D1851" s="7">
        <v>325000</v>
      </c>
      <c r="E1851" s="122">
        <f>VLOOKUP($D1851,Zusammenführung!$S$7:$AD$118,4,0)</f>
        <v>200000</v>
      </c>
      <c r="F1851" s="123">
        <f>VLOOKUP($D1851,Zusammenführung!$S$7:$AD$118,7,0)</f>
        <v>300000</v>
      </c>
      <c r="G1851" s="123">
        <f>VLOOKUP($D1851,Zusammenführung!$S$7:$AD$118,10,0)</f>
        <v>308651.9114688129</v>
      </c>
      <c r="H1851" s="285">
        <f ca="1">VLOOKUP(E1851,Zusammenführung!V$7:X$118,3,0)</f>
        <v>4</v>
      </c>
      <c r="I1851" s="162">
        <f ca="1">VLOOKUP(F1851,Zusammenführung!$Y$7:$AA$118,3,0)</f>
        <v>6</v>
      </c>
      <c r="J1851" s="286">
        <f ca="1">VLOOKUP(G1851,Zusammenführung!$AB$7:$AD$118,3,0)</f>
        <v>31</v>
      </c>
    </row>
    <row r="1852" spans="1:10" x14ac:dyDescent="0.25">
      <c r="A1852" s="6" t="s">
        <v>3970</v>
      </c>
      <c r="B1852" s="5" t="s">
        <v>1880</v>
      </c>
      <c r="C1852" s="5" t="s">
        <v>1882</v>
      </c>
      <c r="D1852" s="7">
        <v>250000</v>
      </c>
      <c r="E1852" s="122">
        <f>VLOOKUP($D1852,Zusammenführung!$S$7:$AD$118,4,0)</f>
        <v>200000</v>
      </c>
      <c r="F1852" s="123">
        <f>VLOOKUP($D1852,Zusammenführung!$S$7:$AD$118,7,0)</f>
        <v>200000</v>
      </c>
      <c r="G1852" s="123">
        <f>VLOOKUP($D1852,Zusammenführung!$S$7:$AD$118,10,0)</f>
        <v>235010.06036217304</v>
      </c>
      <c r="H1852" s="285">
        <f ca="1">VLOOKUP(E1852,Zusammenführung!V$7:X$118,3,0)</f>
        <v>4</v>
      </c>
      <c r="I1852" s="162">
        <f ca="1">VLOOKUP(F1852,Zusammenführung!$Y$7:$AA$118,3,0)</f>
        <v>5</v>
      </c>
      <c r="J1852" s="286">
        <f ca="1">VLOOKUP(G1852,Zusammenführung!$AB$7:$AD$118,3,0)</f>
        <v>29</v>
      </c>
    </row>
    <row r="1853" spans="1:10" x14ac:dyDescent="0.25">
      <c r="A1853" s="6" t="s">
        <v>3971</v>
      </c>
      <c r="B1853" s="5" t="s">
        <v>1879</v>
      </c>
      <c r="C1853" s="5" t="s">
        <v>1882</v>
      </c>
      <c r="D1853" s="7">
        <v>250000</v>
      </c>
      <c r="E1853" s="122">
        <f>VLOOKUP($D1853,Zusammenführung!$S$7:$AD$118,4,0)</f>
        <v>200000</v>
      </c>
      <c r="F1853" s="123">
        <f>VLOOKUP($D1853,Zusammenführung!$S$7:$AD$118,7,0)</f>
        <v>200000</v>
      </c>
      <c r="G1853" s="123">
        <f>VLOOKUP($D1853,Zusammenführung!$S$7:$AD$118,10,0)</f>
        <v>235010.06036217304</v>
      </c>
      <c r="H1853" s="285">
        <f ca="1">VLOOKUP(E1853,Zusammenführung!V$7:X$118,3,0)</f>
        <v>4</v>
      </c>
      <c r="I1853" s="162">
        <f ca="1">VLOOKUP(F1853,Zusammenführung!$Y$7:$AA$118,3,0)</f>
        <v>5</v>
      </c>
      <c r="J1853" s="286">
        <f ca="1">VLOOKUP(G1853,Zusammenführung!$AB$7:$AD$118,3,0)</f>
        <v>29</v>
      </c>
    </row>
    <row r="1854" spans="1:10" x14ac:dyDescent="0.25">
      <c r="A1854" s="6" t="s">
        <v>3972</v>
      </c>
      <c r="B1854" s="5" t="s">
        <v>1881</v>
      </c>
      <c r="C1854" s="5" t="s">
        <v>1882</v>
      </c>
      <c r="D1854" s="7">
        <v>100000</v>
      </c>
      <c r="E1854" s="122">
        <f>VLOOKUP($D1854,Zusammenführung!$S$7:$AD$118,4,0)</f>
        <v>100000</v>
      </c>
      <c r="F1854" s="123">
        <f>VLOOKUP($D1854,Zusammenführung!$S$7:$AD$118,7,0)</f>
        <v>100000</v>
      </c>
      <c r="G1854" s="123">
        <f>VLOOKUP($D1854,Zusammenführung!$S$7:$AD$118,10,0)</f>
        <v>102325.58139534885</v>
      </c>
      <c r="H1854" s="285">
        <f ca="1">VLOOKUP(E1854,Zusammenführung!V$7:X$118,3,0)</f>
        <v>3</v>
      </c>
      <c r="I1854" s="162">
        <f ca="1">VLOOKUP(F1854,Zusammenführung!$Y$7:$AA$118,3,0)</f>
        <v>3</v>
      </c>
      <c r="J1854" s="286">
        <f ca="1">VLOOKUP(G1854,Zusammenführung!$AB$7:$AD$118,3,0)</f>
        <v>20</v>
      </c>
    </row>
    <row r="1855" spans="1:10" x14ac:dyDescent="0.25">
      <c r="A1855" s="6" t="s">
        <v>3973</v>
      </c>
      <c r="B1855" s="5" t="s">
        <v>1883</v>
      </c>
      <c r="C1855" s="5" t="s">
        <v>1928</v>
      </c>
      <c r="D1855" s="7">
        <v>36000000</v>
      </c>
      <c r="E1855" s="122">
        <f>VLOOKUP($D1855,Zusammenführung!$S$7:$AD$118,4,0)</f>
        <v>30000000</v>
      </c>
      <c r="F1855" s="123">
        <f>VLOOKUP($D1855,Zusammenführung!$S$7:$AD$118,7,0)</f>
        <v>30000000</v>
      </c>
      <c r="G1855" s="123">
        <f>VLOOKUP($D1855,Zusammenführung!$S$7:$AD$118,10,0)</f>
        <v>36543778.801843315</v>
      </c>
      <c r="H1855" s="285">
        <f ca="1">VLOOKUP(E1855,Zusammenführung!V$7:X$118,3,0)</f>
        <v>10</v>
      </c>
      <c r="I1855" s="162">
        <f ca="1">VLOOKUP(F1855,Zusammenführung!$Y$7:$AA$118,3,0)</f>
        <v>17</v>
      </c>
      <c r="J1855" s="286">
        <f ca="1">VLOOKUP(G1855,Zusammenführung!$AB$7:$AD$118,3,0)</f>
        <v>71</v>
      </c>
    </row>
    <row r="1856" spans="1:10" x14ac:dyDescent="0.25">
      <c r="A1856" s="6" t="s">
        <v>3974</v>
      </c>
      <c r="B1856" s="5" t="s">
        <v>1884</v>
      </c>
      <c r="C1856" s="5" t="s">
        <v>1928</v>
      </c>
      <c r="D1856" s="7">
        <v>17500000</v>
      </c>
      <c r="E1856" s="122">
        <f>VLOOKUP($D1856,Zusammenführung!$S$7:$AD$118,4,0)</f>
        <v>10000000</v>
      </c>
      <c r="F1856" s="123">
        <f>VLOOKUP($D1856,Zusammenführung!$S$7:$AD$118,7,0)</f>
        <v>10000000</v>
      </c>
      <c r="G1856" s="123">
        <f>VLOOKUP($D1856,Zusammenführung!$S$7:$AD$118,10,0)</f>
        <v>17699662.542182226</v>
      </c>
      <c r="H1856" s="285">
        <f ca="1">VLOOKUP(E1856,Zusammenführung!V$7:X$118,3,0)</f>
        <v>9</v>
      </c>
      <c r="I1856" s="162">
        <f ca="1">VLOOKUP(F1856,Zusammenführung!$Y$7:$AA$118,3,0)</f>
        <v>16</v>
      </c>
      <c r="J1856" s="286">
        <f ca="1">VLOOKUP(G1856,Zusammenführung!$AB$7:$AD$118,3,0)</f>
        <v>64</v>
      </c>
    </row>
    <row r="1857" spans="1:10" x14ac:dyDescent="0.25">
      <c r="A1857" s="6" t="s">
        <v>3975</v>
      </c>
      <c r="B1857" s="5" t="s">
        <v>1885</v>
      </c>
      <c r="C1857" s="5" t="s">
        <v>1928</v>
      </c>
      <c r="D1857" s="7">
        <v>14000000</v>
      </c>
      <c r="E1857" s="122">
        <f>VLOOKUP($D1857,Zusammenführung!$S$7:$AD$118,4,0)</f>
        <v>10000000</v>
      </c>
      <c r="F1857" s="123">
        <f>VLOOKUP($D1857,Zusammenführung!$S$7:$AD$118,7,0)</f>
        <v>10000000</v>
      </c>
      <c r="G1857" s="123">
        <f>VLOOKUP($D1857,Zusammenführung!$S$7:$AD$118,10,0)</f>
        <v>13842519.685039368</v>
      </c>
      <c r="H1857" s="285">
        <f ca="1">VLOOKUP(E1857,Zusammenführung!V$7:X$118,3,0)</f>
        <v>9</v>
      </c>
      <c r="I1857" s="162">
        <f ca="1">VLOOKUP(F1857,Zusammenführung!$Y$7:$AA$118,3,0)</f>
        <v>16</v>
      </c>
      <c r="J1857" s="286">
        <f ca="1">VLOOKUP(G1857,Zusammenführung!$AB$7:$AD$118,3,0)</f>
        <v>62</v>
      </c>
    </row>
    <row r="1858" spans="1:10" x14ac:dyDescent="0.25">
      <c r="A1858" s="6" t="s">
        <v>3976</v>
      </c>
      <c r="B1858" s="5" t="s">
        <v>1886</v>
      </c>
      <c r="C1858" s="5" t="s">
        <v>1928</v>
      </c>
      <c r="D1858" s="7">
        <v>6500000</v>
      </c>
      <c r="E1858" s="122">
        <f>VLOOKUP($D1858,Zusammenführung!$S$7:$AD$118,4,0)</f>
        <v>3000000</v>
      </c>
      <c r="F1858" s="123">
        <f>VLOOKUP($D1858,Zusammenführung!$S$7:$AD$118,7,0)</f>
        <v>5000000</v>
      </c>
      <c r="G1858" s="123">
        <f>VLOOKUP($D1858,Zusammenführung!$S$7:$AD$118,10,0)</f>
        <v>6492688.4139482565</v>
      </c>
      <c r="H1858" s="285">
        <f ca="1">VLOOKUP(E1858,Zusammenführung!V$7:X$118,3,0)</f>
        <v>8</v>
      </c>
      <c r="I1858" s="162">
        <f ca="1">VLOOKUP(F1858,Zusammenführung!$Y$7:$AA$118,3,0)</f>
        <v>14</v>
      </c>
      <c r="J1858" s="286">
        <f ca="1">VLOOKUP(G1858,Zusammenführung!$AB$7:$AD$118,3,0)</f>
        <v>58</v>
      </c>
    </row>
    <row r="1859" spans="1:10" x14ac:dyDescent="0.25">
      <c r="A1859" s="6" t="s">
        <v>3977</v>
      </c>
      <c r="B1859" s="5" t="s">
        <v>1887</v>
      </c>
      <c r="C1859" s="5" t="s">
        <v>1928</v>
      </c>
      <c r="D1859" s="7">
        <v>2800000</v>
      </c>
      <c r="E1859" s="122">
        <f>VLOOKUP($D1859,Zusammenführung!$S$7:$AD$118,4,0)</f>
        <v>3000000</v>
      </c>
      <c r="F1859" s="123">
        <f>VLOOKUP($D1859,Zusammenführung!$S$7:$AD$118,7,0)</f>
        <v>3000000</v>
      </c>
      <c r="G1859" s="123">
        <f>VLOOKUP($D1859,Zusammenführung!$S$7:$AD$118,10,0)</f>
        <v>2822222.222222222</v>
      </c>
      <c r="H1859" s="285">
        <f ca="1">VLOOKUP(E1859,Zusammenführung!V$7:X$118,3,0)</f>
        <v>8</v>
      </c>
      <c r="I1859" s="162">
        <f ca="1">VLOOKUP(F1859,Zusammenführung!$Y$7:$AA$118,3,0)</f>
        <v>13</v>
      </c>
      <c r="J1859" s="286">
        <f ca="1">VLOOKUP(G1859,Zusammenführung!$AB$7:$AD$118,3,0)</f>
        <v>55</v>
      </c>
    </row>
    <row r="1860" spans="1:10" x14ac:dyDescent="0.25">
      <c r="A1860" s="6" t="s">
        <v>3978</v>
      </c>
      <c r="B1860" s="5" t="s">
        <v>1889</v>
      </c>
      <c r="C1860" s="5" t="s">
        <v>1928</v>
      </c>
      <c r="D1860" s="7">
        <v>2500000</v>
      </c>
      <c r="E1860" s="122">
        <f>VLOOKUP($D1860,Zusammenführung!$S$7:$AD$118,4,0)</f>
        <v>3000000</v>
      </c>
      <c r="F1860" s="123">
        <f>VLOOKUP($D1860,Zusammenführung!$S$7:$AD$118,7,0)</f>
        <v>2000000</v>
      </c>
      <c r="G1860" s="123">
        <f>VLOOKUP($D1860,Zusammenführung!$S$7:$AD$118,10,0)</f>
        <v>2476190.4761904762</v>
      </c>
      <c r="H1860" s="285">
        <f ca="1">VLOOKUP(E1860,Zusammenführung!V$7:X$118,3,0)</f>
        <v>8</v>
      </c>
      <c r="I1860" s="162">
        <f ca="1">VLOOKUP(F1860,Zusammenführung!$Y$7:$AA$118,3,0)</f>
        <v>12</v>
      </c>
      <c r="J1860" s="286">
        <f ca="1">VLOOKUP(G1860,Zusammenführung!$AB$7:$AD$118,3,0)</f>
        <v>53</v>
      </c>
    </row>
    <row r="1861" spans="1:10" x14ac:dyDescent="0.25">
      <c r="A1861" s="6" t="s">
        <v>3979</v>
      </c>
      <c r="B1861" s="5" t="s">
        <v>1888</v>
      </c>
      <c r="C1861" s="5" t="s">
        <v>1928</v>
      </c>
      <c r="D1861" s="7">
        <v>2500000</v>
      </c>
      <c r="E1861" s="122">
        <f>VLOOKUP($D1861,Zusammenführung!$S$7:$AD$118,4,0)</f>
        <v>3000000</v>
      </c>
      <c r="F1861" s="123">
        <f>VLOOKUP($D1861,Zusammenführung!$S$7:$AD$118,7,0)</f>
        <v>2000000</v>
      </c>
      <c r="G1861" s="123">
        <f>VLOOKUP($D1861,Zusammenführung!$S$7:$AD$118,10,0)</f>
        <v>2476190.4761904762</v>
      </c>
      <c r="H1861" s="285">
        <f ca="1">VLOOKUP(E1861,Zusammenführung!V$7:X$118,3,0)</f>
        <v>8</v>
      </c>
      <c r="I1861" s="162">
        <f ca="1">VLOOKUP(F1861,Zusammenführung!$Y$7:$AA$118,3,0)</f>
        <v>12</v>
      </c>
      <c r="J1861" s="286">
        <f ca="1">VLOOKUP(G1861,Zusammenführung!$AB$7:$AD$118,3,0)</f>
        <v>53</v>
      </c>
    </row>
    <row r="1862" spans="1:10" x14ac:dyDescent="0.25">
      <c r="A1862" s="6" t="s">
        <v>3980</v>
      </c>
      <c r="B1862" s="5" t="s">
        <v>1891</v>
      </c>
      <c r="C1862" s="5" t="s">
        <v>1928</v>
      </c>
      <c r="D1862" s="7">
        <v>2400000</v>
      </c>
      <c r="E1862" s="122">
        <f>VLOOKUP($D1862,Zusammenführung!$S$7:$AD$118,4,0)</f>
        <v>3000000</v>
      </c>
      <c r="F1862" s="123">
        <f>VLOOKUP($D1862,Zusammenführung!$S$7:$AD$118,7,0)</f>
        <v>2000000</v>
      </c>
      <c r="G1862" s="123">
        <f>VLOOKUP($D1862,Zusammenführung!$S$7:$AD$118,10,0)</f>
        <v>2476190.4761904762</v>
      </c>
      <c r="H1862" s="285">
        <f ca="1">VLOOKUP(E1862,Zusammenführung!V$7:X$118,3,0)</f>
        <v>8</v>
      </c>
      <c r="I1862" s="162">
        <f ca="1">VLOOKUP(F1862,Zusammenführung!$Y$7:$AA$118,3,0)</f>
        <v>12</v>
      </c>
      <c r="J1862" s="286">
        <f ca="1">VLOOKUP(G1862,Zusammenführung!$AB$7:$AD$118,3,0)</f>
        <v>53</v>
      </c>
    </row>
    <row r="1863" spans="1:10" x14ac:dyDescent="0.25">
      <c r="A1863" s="6" t="s">
        <v>3981</v>
      </c>
      <c r="B1863" s="5" t="s">
        <v>1890</v>
      </c>
      <c r="C1863" s="5" t="s">
        <v>1928</v>
      </c>
      <c r="D1863" s="7">
        <v>2400000</v>
      </c>
      <c r="E1863" s="122">
        <f>VLOOKUP($D1863,Zusammenführung!$S$7:$AD$118,4,0)</f>
        <v>3000000</v>
      </c>
      <c r="F1863" s="123">
        <f>VLOOKUP($D1863,Zusammenführung!$S$7:$AD$118,7,0)</f>
        <v>2000000</v>
      </c>
      <c r="G1863" s="123">
        <f>VLOOKUP($D1863,Zusammenführung!$S$7:$AD$118,10,0)</f>
        <v>2476190.4761904762</v>
      </c>
      <c r="H1863" s="285">
        <f ca="1">VLOOKUP(E1863,Zusammenführung!V$7:X$118,3,0)</f>
        <v>8</v>
      </c>
      <c r="I1863" s="162">
        <f ca="1">VLOOKUP(F1863,Zusammenführung!$Y$7:$AA$118,3,0)</f>
        <v>12</v>
      </c>
      <c r="J1863" s="286">
        <f ca="1">VLOOKUP(G1863,Zusammenführung!$AB$7:$AD$118,3,0)</f>
        <v>53</v>
      </c>
    </row>
    <row r="1864" spans="1:10" x14ac:dyDescent="0.25">
      <c r="A1864" s="6" t="s">
        <v>3982</v>
      </c>
      <c r="B1864" s="5" t="s">
        <v>1892</v>
      </c>
      <c r="C1864" s="5" t="s">
        <v>1928</v>
      </c>
      <c r="D1864" s="7">
        <v>2000000</v>
      </c>
      <c r="E1864" s="122">
        <f>VLOOKUP($D1864,Zusammenführung!$S$7:$AD$118,4,0)</f>
        <v>1500000</v>
      </c>
      <c r="F1864" s="123">
        <f>VLOOKUP($D1864,Zusammenführung!$S$7:$AD$118,7,0)</f>
        <v>2000000</v>
      </c>
      <c r="G1864" s="123">
        <f>VLOOKUP($D1864,Zusammenführung!$S$7:$AD$118,10,0)</f>
        <v>1980952.3809523808</v>
      </c>
      <c r="H1864" s="285">
        <f ca="1">VLOOKUP(E1864,Zusammenführung!V$7:X$118,3,0)</f>
        <v>7</v>
      </c>
      <c r="I1864" s="162">
        <f ca="1">VLOOKUP(F1864,Zusammenführung!$Y$7:$AA$118,3,0)</f>
        <v>12</v>
      </c>
      <c r="J1864" s="286">
        <f ca="1">VLOOKUP(G1864,Zusammenführung!$AB$7:$AD$118,3,0)</f>
        <v>50</v>
      </c>
    </row>
    <row r="1865" spans="1:10" x14ac:dyDescent="0.25">
      <c r="A1865" s="6" t="s">
        <v>3983</v>
      </c>
      <c r="B1865" s="5" t="s">
        <v>1893</v>
      </c>
      <c r="C1865" s="5" t="s">
        <v>1928</v>
      </c>
      <c r="D1865" s="7">
        <v>1900000</v>
      </c>
      <c r="E1865" s="122">
        <f>VLOOKUP($D1865,Zusammenführung!$S$7:$AD$118,4,0)</f>
        <v>1500000</v>
      </c>
      <c r="F1865" s="123">
        <f>VLOOKUP($D1865,Zusammenführung!$S$7:$AD$118,7,0)</f>
        <v>2000000</v>
      </c>
      <c r="G1865" s="123">
        <f>VLOOKUP($D1865,Zusammenführung!$S$7:$AD$118,10,0)</f>
        <v>1822222.222222222</v>
      </c>
      <c r="H1865" s="285">
        <f ca="1">VLOOKUP(E1865,Zusammenführung!V$7:X$118,3,0)</f>
        <v>7</v>
      </c>
      <c r="I1865" s="162">
        <f ca="1">VLOOKUP(F1865,Zusammenführung!$Y$7:$AA$118,3,0)</f>
        <v>12</v>
      </c>
      <c r="J1865" s="286">
        <f ca="1">VLOOKUP(G1865,Zusammenführung!$AB$7:$AD$118,3,0)</f>
        <v>49</v>
      </c>
    </row>
    <row r="1866" spans="1:10" x14ac:dyDescent="0.25">
      <c r="A1866" s="6" t="s">
        <v>3984</v>
      </c>
      <c r="B1866" s="5" t="s">
        <v>1894</v>
      </c>
      <c r="C1866" s="5" t="s">
        <v>1928</v>
      </c>
      <c r="D1866" s="7">
        <v>1600000</v>
      </c>
      <c r="E1866" s="122">
        <f>VLOOKUP($D1866,Zusammenführung!$S$7:$AD$118,4,0)</f>
        <v>1500000</v>
      </c>
      <c r="F1866" s="123">
        <f>VLOOKUP($D1866,Zusammenführung!$S$7:$AD$118,7,0)</f>
        <v>1500000</v>
      </c>
      <c r="G1866" s="123">
        <f>VLOOKUP($D1866,Zusammenführung!$S$7:$AD$118,10,0)</f>
        <v>1666666.6666666665</v>
      </c>
      <c r="H1866" s="285">
        <f ca="1">VLOOKUP(E1866,Zusammenführung!V$7:X$118,3,0)</f>
        <v>7</v>
      </c>
      <c r="I1866" s="162">
        <f ca="1">VLOOKUP(F1866,Zusammenführung!$Y$7:$AA$118,3,0)</f>
        <v>11</v>
      </c>
      <c r="J1866" s="286">
        <f ca="1">VLOOKUP(G1866,Zusammenführung!$AB$7:$AD$118,3,0)</f>
        <v>48</v>
      </c>
    </row>
    <row r="1867" spans="1:10" x14ac:dyDescent="0.25">
      <c r="A1867" s="6" t="s">
        <v>3985</v>
      </c>
      <c r="B1867" s="5" t="s">
        <v>1895</v>
      </c>
      <c r="C1867" s="5" t="s">
        <v>1928</v>
      </c>
      <c r="D1867" s="7">
        <v>1300000</v>
      </c>
      <c r="E1867" s="122">
        <f>VLOOKUP($D1867,Zusammenführung!$S$7:$AD$118,4,0)</f>
        <v>1500000</v>
      </c>
      <c r="F1867" s="123">
        <f>VLOOKUP($D1867,Zusammenführung!$S$7:$AD$118,7,0)</f>
        <v>1500000</v>
      </c>
      <c r="G1867" s="123">
        <f>VLOOKUP($D1867,Zusammenführung!$S$7:$AD$118,10,0)</f>
        <v>1365079.365079365</v>
      </c>
      <c r="H1867" s="285">
        <f ca="1">VLOOKUP(E1867,Zusammenführung!V$7:X$118,3,0)</f>
        <v>7</v>
      </c>
      <c r="I1867" s="162">
        <f ca="1">VLOOKUP(F1867,Zusammenführung!$Y$7:$AA$118,3,0)</f>
        <v>11</v>
      </c>
      <c r="J1867" s="286">
        <f ca="1">VLOOKUP(G1867,Zusammenführung!$AB$7:$AD$118,3,0)</f>
        <v>46</v>
      </c>
    </row>
    <row r="1868" spans="1:10" x14ac:dyDescent="0.25">
      <c r="A1868" s="6" t="s">
        <v>3986</v>
      </c>
      <c r="B1868" s="5" t="s">
        <v>1896</v>
      </c>
      <c r="C1868" s="5" t="s">
        <v>1928</v>
      </c>
      <c r="D1868" s="7">
        <v>1200000</v>
      </c>
      <c r="E1868" s="122">
        <f>VLOOKUP($D1868,Zusammenführung!$S$7:$AD$118,4,0)</f>
        <v>1500000</v>
      </c>
      <c r="F1868" s="123">
        <f>VLOOKUP($D1868,Zusammenführung!$S$7:$AD$118,7,0)</f>
        <v>1000000</v>
      </c>
      <c r="G1868" s="123">
        <f>VLOOKUP($D1868,Zusammenführung!$S$7:$AD$118,10,0)</f>
        <v>1219047.6190476189</v>
      </c>
      <c r="H1868" s="285">
        <f ca="1">VLOOKUP(E1868,Zusammenführung!V$7:X$118,3,0)</f>
        <v>7</v>
      </c>
      <c r="I1868" s="162">
        <f ca="1">VLOOKUP(F1868,Zusammenführung!$Y$7:$AA$118,3,0)</f>
        <v>10</v>
      </c>
      <c r="J1868" s="286">
        <f ca="1">VLOOKUP(G1868,Zusammenführung!$AB$7:$AD$118,3,0)</f>
        <v>45</v>
      </c>
    </row>
    <row r="1869" spans="1:10" x14ac:dyDescent="0.25">
      <c r="A1869" s="6" t="s">
        <v>3987</v>
      </c>
      <c r="B1869" s="5" t="s">
        <v>1897</v>
      </c>
      <c r="C1869" s="5" t="s">
        <v>1928</v>
      </c>
      <c r="D1869" s="7">
        <v>1000000</v>
      </c>
      <c r="E1869" s="122">
        <f>VLOOKUP($D1869,Zusammenführung!$S$7:$AD$118,4,0)</f>
        <v>800000</v>
      </c>
      <c r="F1869" s="123">
        <f>VLOOKUP($D1869,Zusammenführung!$S$7:$AD$118,7,0)</f>
        <v>1000000</v>
      </c>
      <c r="G1869" s="123">
        <f>VLOOKUP($D1869,Zusammenführung!$S$7:$AD$118,10,0)</f>
        <v>936507.93650793657</v>
      </c>
      <c r="H1869" s="285">
        <f ca="1">VLOOKUP(E1869,Zusammenführung!V$7:X$118,3,0)</f>
        <v>6</v>
      </c>
      <c r="I1869" s="162">
        <f ca="1">VLOOKUP(F1869,Zusammenführung!$Y$7:$AA$118,3,0)</f>
        <v>10</v>
      </c>
      <c r="J1869" s="286">
        <f ca="1">VLOOKUP(G1869,Zusammenführung!$AB$7:$AD$118,3,0)</f>
        <v>43</v>
      </c>
    </row>
    <row r="1870" spans="1:10" x14ac:dyDescent="0.25">
      <c r="A1870" s="6" t="s">
        <v>3988</v>
      </c>
      <c r="B1870" s="5" t="s">
        <v>1898</v>
      </c>
      <c r="C1870" s="5" t="s">
        <v>1928</v>
      </c>
      <c r="D1870" s="7">
        <v>1000000</v>
      </c>
      <c r="E1870" s="122">
        <f>VLOOKUP($D1870,Zusammenführung!$S$7:$AD$118,4,0)</f>
        <v>800000</v>
      </c>
      <c r="F1870" s="123">
        <f>VLOOKUP($D1870,Zusammenführung!$S$7:$AD$118,7,0)</f>
        <v>1000000</v>
      </c>
      <c r="G1870" s="123">
        <f>VLOOKUP($D1870,Zusammenführung!$S$7:$AD$118,10,0)</f>
        <v>936507.93650793657</v>
      </c>
      <c r="H1870" s="285">
        <f ca="1">VLOOKUP(E1870,Zusammenführung!V$7:X$118,3,0)</f>
        <v>6</v>
      </c>
      <c r="I1870" s="162">
        <f ca="1">VLOOKUP(F1870,Zusammenführung!$Y$7:$AA$118,3,0)</f>
        <v>10</v>
      </c>
      <c r="J1870" s="286">
        <f ca="1">VLOOKUP(G1870,Zusammenführung!$AB$7:$AD$118,3,0)</f>
        <v>43</v>
      </c>
    </row>
    <row r="1871" spans="1:10" x14ac:dyDescent="0.25">
      <c r="A1871" s="6" t="s">
        <v>3989</v>
      </c>
      <c r="B1871" s="5" t="s">
        <v>1901</v>
      </c>
      <c r="C1871" s="5" t="s">
        <v>1928</v>
      </c>
      <c r="D1871" s="7">
        <v>800000</v>
      </c>
      <c r="E1871" s="122">
        <f>VLOOKUP($D1871,Zusammenführung!$S$7:$AD$118,4,0)</f>
        <v>800000</v>
      </c>
      <c r="F1871" s="123">
        <f>VLOOKUP($D1871,Zusammenführung!$S$7:$AD$118,7,0)</f>
        <v>800000</v>
      </c>
      <c r="G1871" s="123">
        <f>VLOOKUP($D1871,Zusammenführung!$S$7:$AD$118,10,0)</f>
        <v>800000</v>
      </c>
      <c r="H1871" s="285">
        <f ca="1">VLOOKUP(E1871,Zusammenführung!V$7:X$118,3,0)</f>
        <v>6</v>
      </c>
      <c r="I1871" s="162">
        <f ca="1">VLOOKUP(F1871,Zusammenführung!$Y$7:$AA$118,3,0)</f>
        <v>9</v>
      </c>
      <c r="J1871" s="286">
        <f ca="1">VLOOKUP(G1871,Zusammenführung!$AB$7:$AD$118,3,0)</f>
        <v>42</v>
      </c>
    </row>
    <row r="1872" spans="1:10" x14ac:dyDescent="0.25">
      <c r="A1872" s="6" t="s">
        <v>3990</v>
      </c>
      <c r="B1872" s="5" t="s">
        <v>1903</v>
      </c>
      <c r="C1872" s="5" t="s">
        <v>1928</v>
      </c>
      <c r="D1872" s="7">
        <v>800000</v>
      </c>
      <c r="E1872" s="122">
        <f>VLOOKUP($D1872,Zusammenführung!$S$7:$AD$118,4,0)</f>
        <v>800000</v>
      </c>
      <c r="F1872" s="123">
        <f>VLOOKUP($D1872,Zusammenführung!$S$7:$AD$118,7,0)</f>
        <v>800000</v>
      </c>
      <c r="G1872" s="123">
        <f>VLOOKUP($D1872,Zusammenführung!$S$7:$AD$118,10,0)</f>
        <v>800000</v>
      </c>
      <c r="H1872" s="285">
        <f ca="1">VLOOKUP(E1872,Zusammenführung!V$7:X$118,3,0)</f>
        <v>6</v>
      </c>
      <c r="I1872" s="162">
        <f ca="1">VLOOKUP(F1872,Zusammenführung!$Y$7:$AA$118,3,0)</f>
        <v>9</v>
      </c>
      <c r="J1872" s="286">
        <f ca="1">VLOOKUP(G1872,Zusammenführung!$AB$7:$AD$118,3,0)</f>
        <v>42</v>
      </c>
    </row>
    <row r="1873" spans="1:10" x14ac:dyDescent="0.25">
      <c r="A1873" s="6" t="s">
        <v>3991</v>
      </c>
      <c r="B1873" s="5" t="s">
        <v>1899</v>
      </c>
      <c r="C1873" s="5" t="s">
        <v>1928</v>
      </c>
      <c r="D1873" s="7">
        <v>800000</v>
      </c>
      <c r="E1873" s="122">
        <f>VLOOKUP($D1873,Zusammenführung!$S$7:$AD$118,4,0)</f>
        <v>800000</v>
      </c>
      <c r="F1873" s="123">
        <f>VLOOKUP($D1873,Zusammenführung!$S$7:$AD$118,7,0)</f>
        <v>800000</v>
      </c>
      <c r="G1873" s="123">
        <f>VLOOKUP($D1873,Zusammenführung!$S$7:$AD$118,10,0)</f>
        <v>800000</v>
      </c>
      <c r="H1873" s="285">
        <f ca="1">VLOOKUP(E1873,Zusammenführung!V$7:X$118,3,0)</f>
        <v>6</v>
      </c>
      <c r="I1873" s="162">
        <f ca="1">VLOOKUP(F1873,Zusammenführung!$Y$7:$AA$118,3,0)</f>
        <v>9</v>
      </c>
      <c r="J1873" s="286">
        <f ca="1">VLOOKUP(G1873,Zusammenführung!$AB$7:$AD$118,3,0)</f>
        <v>42</v>
      </c>
    </row>
    <row r="1874" spans="1:10" x14ac:dyDescent="0.25">
      <c r="A1874" s="6" t="s">
        <v>3992</v>
      </c>
      <c r="B1874" s="5" t="s">
        <v>1902</v>
      </c>
      <c r="C1874" s="5" t="s">
        <v>1928</v>
      </c>
      <c r="D1874" s="7">
        <v>800000</v>
      </c>
      <c r="E1874" s="122">
        <f>VLOOKUP($D1874,Zusammenführung!$S$7:$AD$118,4,0)</f>
        <v>800000</v>
      </c>
      <c r="F1874" s="123">
        <f>VLOOKUP($D1874,Zusammenführung!$S$7:$AD$118,7,0)</f>
        <v>800000</v>
      </c>
      <c r="G1874" s="123">
        <f>VLOOKUP($D1874,Zusammenführung!$S$7:$AD$118,10,0)</f>
        <v>800000</v>
      </c>
      <c r="H1874" s="285">
        <f ca="1">VLOOKUP(E1874,Zusammenführung!V$7:X$118,3,0)</f>
        <v>6</v>
      </c>
      <c r="I1874" s="162">
        <f ca="1">VLOOKUP(F1874,Zusammenführung!$Y$7:$AA$118,3,0)</f>
        <v>9</v>
      </c>
      <c r="J1874" s="286">
        <f ca="1">VLOOKUP(G1874,Zusammenführung!$AB$7:$AD$118,3,0)</f>
        <v>42</v>
      </c>
    </row>
    <row r="1875" spans="1:10" x14ac:dyDescent="0.25">
      <c r="A1875" s="6" t="s">
        <v>3993</v>
      </c>
      <c r="B1875" s="5" t="s">
        <v>1900</v>
      </c>
      <c r="C1875" s="5" t="s">
        <v>1928</v>
      </c>
      <c r="D1875" s="7">
        <v>800000</v>
      </c>
      <c r="E1875" s="122">
        <f>VLOOKUP($D1875,Zusammenführung!$S$7:$AD$118,4,0)</f>
        <v>800000</v>
      </c>
      <c r="F1875" s="123">
        <f>VLOOKUP($D1875,Zusammenführung!$S$7:$AD$118,7,0)</f>
        <v>800000</v>
      </c>
      <c r="G1875" s="123">
        <f>VLOOKUP($D1875,Zusammenführung!$S$7:$AD$118,10,0)</f>
        <v>800000</v>
      </c>
      <c r="H1875" s="285">
        <f ca="1">VLOOKUP(E1875,Zusammenführung!V$7:X$118,3,0)</f>
        <v>6</v>
      </c>
      <c r="I1875" s="162">
        <f ca="1">VLOOKUP(F1875,Zusammenführung!$Y$7:$AA$118,3,0)</f>
        <v>9</v>
      </c>
      <c r="J1875" s="286">
        <f ca="1">VLOOKUP(G1875,Zusammenführung!$AB$7:$AD$118,3,0)</f>
        <v>42</v>
      </c>
    </row>
    <row r="1876" spans="1:10" x14ac:dyDescent="0.25">
      <c r="A1876" s="6" t="s">
        <v>3994</v>
      </c>
      <c r="B1876" s="5" t="s">
        <v>1904</v>
      </c>
      <c r="C1876" s="5" t="s">
        <v>1928</v>
      </c>
      <c r="D1876" s="7">
        <v>800000</v>
      </c>
      <c r="E1876" s="122">
        <f>VLOOKUP($D1876,Zusammenführung!$S$7:$AD$118,4,0)</f>
        <v>800000</v>
      </c>
      <c r="F1876" s="123">
        <f>VLOOKUP($D1876,Zusammenführung!$S$7:$AD$118,7,0)</f>
        <v>800000</v>
      </c>
      <c r="G1876" s="123">
        <f>VLOOKUP($D1876,Zusammenführung!$S$7:$AD$118,10,0)</f>
        <v>800000</v>
      </c>
      <c r="H1876" s="285">
        <f ca="1">VLOOKUP(E1876,Zusammenführung!V$7:X$118,3,0)</f>
        <v>6</v>
      </c>
      <c r="I1876" s="162">
        <f ca="1">VLOOKUP(F1876,Zusammenführung!$Y$7:$AA$118,3,0)</f>
        <v>9</v>
      </c>
      <c r="J1876" s="286">
        <f ca="1">VLOOKUP(G1876,Zusammenführung!$AB$7:$AD$118,3,0)</f>
        <v>42</v>
      </c>
    </row>
    <row r="1877" spans="1:10" x14ac:dyDescent="0.25">
      <c r="A1877" s="6" t="s">
        <v>3995</v>
      </c>
      <c r="B1877" s="5" t="s">
        <v>1905</v>
      </c>
      <c r="C1877" s="5" t="s">
        <v>1928</v>
      </c>
      <c r="D1877" s="7">
        <v>750000</v>
      </c>
      <c r="E1877" s="122">
        <f>VLOOKUP($D1877,Zusammenführung!$S$7:$AD$118,4,0)</f>
        <v>800000</v>
      </c>
      <c r="F1877" s="123">
        <f>VLOOKUP($D1877,Zusammenführung!$S$7:$AD$118,7,0)</f>
        <v>800000</v>
      </c>
      <c r="G1877" s="123">
        <f>VLOOKUP($D1877,Zusammenführung!$S$7:$AD$118,10,0)</f>
        <v>749295.77464788756</v>
      </c>
      <c r="H1877" s="285">
        <f ca="1">VLOOKUP(E1877,Zusammenführung!V$7:X$118,3,0)</f>
        <v>6</v>
      </c>
      <c r="I1877" s="162">
        <f ca="1">VLOOKUP(F1877,Zusammenführung!$Y$7:$AA$118,3,0)</f>
        <v>9</v>
      </c>
      <c r="J1877" s="286">
        <f ca="1">VLOOKUP(G1877,Zusammenführung!$AB$7:$AD$118,3,0)</f>
        <v>41</v>
      </c>
    </row>
    <row r="1878" spans="1:10" x14ac:dyDescent="0.25">
      <c r="A1878" s="6" t="s">
        <v>3996</v>
      </c>
      <c r="B1878" s="5" t="s">
        <v>1906</v>
      </c>
      <c r="C1878" s="5" t="s">
        <v>1928</v>
      </c>
      <c r="D1878" s="7">
        <v>725000</v>
      </c>
      <c r="E1878" s="122">
        <f>VLOOKUP($D1878,Zusammenführung!$S$7:$AD$118,4,0)</f>
        <v>800000</v>
      </c>
      <c r="F1878" s="123">
        <f>VLOOKUP($D1878,Zusammenführung!$S$7:$AD$118,7,0)</f>
        <v>800000</v>
      </c>
      <c r="G1878" s="123">
        <f>VLOOKUP($D1878,Zusammenführung!$S$7:$AD$118,10,0)</f>
        <v>749295.77464788756</v>
      </c>
      <c r="H1878" s="285">
        <f ca="1">VLOOKUP(E1878,Zusammenführung!V$7:X$118,3,0)</f>
        <v>6</v>
      </c>
      <c r="I1878" s="162">
        <f ca="1">VLOOKUP(F1878,Zusammenführung!$Y$7:$AA$118,3,0)</f>
        <v>9</v>
      </c>
      <c r="J1878" s="286">
        <f ca="1">VLOOKUP(G1878,Zusammenführung!$AB$7:$AD$118,3,0)</f>
        <v>41</v>
      </c>
    </row>
    <row r="1879" spans="1:10" x14ac:dyDescent="0.25">
      <c r="A1879" s="6" t="s">
        <v>3997</v>
      </c>
      <c r="B1879" s="5" t="s">
        <v>1907</v>
      </c>
      <c r="C1879" s="5" t="s">
        <v>1928</v>
      </c>
      <c r="D1879" s="7">
        <v>675000</v>
      </c>
      <c r="E1879" s="122">
        <f>VLOOKUP($D1879,Zusammenführung!$S$7:$AD$118,4,0)</f>
        <v>800000</v>
      </c>
      <c r="F1879" s="123">
        <f>VLOOKUP($D1879,Zusammenführung!$S$7:$AD$118,7,0)</f>
        <v>600000</v>
      </c>
      <c r="G1879" s="123">
        <f>VLOOKUP($D1879,Zusammenführung!$S$7:$AD$118,10,0)</f>
        <v>651509.05432595592</v>
      </c>
      <c r="H1879" s="285">
        <f ca="1">VLOOKUP(E1879,Zusammenführung!V$7:X$118,3,0)</f>
        <v>6</v>
      </c>
      <c r="I1879" s="162">
        <f ca="1">VLOOKUP(F1879,Zusammenführung!$Y$7:$AA$118,3,0)</f>
        <v>8</v>
      </c>
      <c r="J1879" s="286">
        <f ca="1">VLOOKUP(G1879,Zusammenführung!$AB$7:$AD$118,3,0)</f>
        <v>39</v>
      </c>
    </row>
    <row r="1880" spans="1:10" x14ac:dyDescent="0.25">
      <c r="A1880" s="6" t="s">
        <v>3998</v>
      </c>
      <c r="B1880" s="5" t="s">
        <v>1908</v>
      </c>
      <c r="C1880" s="5" t="s">
        <v>1928</v>
      </c>
      <c r="D1880" s="7">
        <v>650000</v>
      </c>
      <c r="E1880" s="122">
        <f>VLOOKUP($D1880,Zusammenführung!$S$7:$AD$118,4,0)</f>
        <v>500000</v>
      </c>
      <c r="F1880" s="123">
        <f>VLOOKUP($D1880,Zusammenführung!$S$7:$AD$118,7,0)</f>
        <v>600000</v>
      </c>
      <c r="G1880" s="123">
        <f>VLOOKUP($D1880,Zusammenführung!$S$7:$AD$118,10,0)</f>
        <v>651509.05432595592</v>
      </c>
      <c r="H1880" s="285">
        <f ca="1">VLOOKUP(E1880,Zusammenführung!V$7:X$118,3,0)</f>
        <v>5</v>
      </c>
      <c r="I1880" s="162">
        <f ca="1">VLOOKUP(F1880,Zusammenführung!$Y$7:$AA$118,3,0)</f>
        <v>8</v>
      </c>
      <c r="J1880" s="286">
        <f ca="1">VLOOKUP(G1880,Zusammenführung!$AB$7:$AD$118,3,0)</f>
        <v>39</v>
      </c>
    </row>
    <row r="1881" spans="1:10" x14ac:dyDescent="0.25">
      <c r="A1881" s="6" t="s">
        <v>3999</v>
      </c>
      <c r="B1881" s="5" t="s">
        <v>1909</v>
      </c>
      <c r="C1881" s="5" t="s">
        <v>1928</v>
      </c>
      <c r="D1881" s="7">
        <v>600000</v>
      </c>
      <c r="E1881" s="122">
        <f>VLOOKUP($D1881,Zusammenführung!$S$7:$AD$118,4,0)</f>
        <v>500000</v>
      </c>
      <c r="F1881" s="123">
        <f>VLOOKUP($D1881,Zusammenführung!$S$7:$AD$118,7,0)</f>
        <v>600000</v>
      </c>
      <c r="G1881" s="123">
        <f>VLOOKUP($D1881,Zusammenführung!$S$7:$AD$118,10,0)</f>
        <v>604426.55935613695</v>
      </c>
      <c r="H1881" s="285">
        <f ca="1">VLOOKUP(E1881,Zusammenführung!V$7:X$118,3,0)</f>
        <v>5</v>
      </c>
      <c r="I1881" s="162">
        <f ca="1">VLOOKUP(F1881,Zusammenführung!$Y$7:$AA$118,3,0)</f>
        <v>8</v>
      </c>
      <c r="J1881" s="286">
        <f ca="1">VLOOKUP(G1881,Zusammenführung!$AB$7:$AD$118,3,0)</f>
        <v>38</v>
      </c>
    </row>
    <row r="1882" spans="1:10" x14ac:dyDescent="0.25">
      <c r="A1882" s="6" t="s">
        <v>4000</v>
      </c>
      <c r="B1882" s="5" t="s">
        <v>1911</v>
      </c>
      <c r="C1882" s="5" t="s">
        <v>1928</v>
      </c>
      <c r="D1882" s="7">
        <v>550000</v>
      </c>
      <c r="E1882" s="122">
        <f>VLOOKUP($D1882,Zusammenführung!$S$7:$AD$118,4,0)</f>
        <v>500000</v>
      </c>
      <c r="F1882" s="123">
        <f>VLOOKUP($D1882,Zusammenführung!$S$7:$AD$118,7,0)</f>
        <v>600000</v>
      </c>
      <c r="G1882" s="123">
        <f>VLOOKUP($D1882,Zusammenführung!$S$7:$AD$118,10,0)</f>
        <v>558551.30784708261</v>
      </c>
      <c r="H1882" s="285">
        <f ca="1">VLOOKUP(E1882,Zusammenführung!V$7:X$118,3,0)</f>
        <v>5</v>
      </c>
      <c r="I1882" s="162">
        <f ca="1">VLOOKUP(F1882,Zusammenführung!$Y$7:$AA$118,3,0)</f>
        <v>8</v>
      </c>
      <c r="J1882" s="286">
        <f ca="1">VLOOKUP(G1882,Zusammenführung!$AB$7:$AD$118,3,0)</f>
        <v>37</v>
      </c>
    </row>
    <row r="1883" spans="1:10" x14ac:dyDescent="0.25">
      <c r="A1883" s="6" t="s">
        <v>4001</v>
      </c>
      <c r="B1883" s="5" t="s">
        <v>1910</v>
      </c>
      <c r="C1883" s="5" t="s">
        <v>1928</v>
      </c>
      <c r="D1883" s="7">
        <v>550000</v>
      </c>
      <c r="E1883" s="122">
        <f>VLOOKUP($D1883,Zusammenführung!$S$7:$AD$118,4,0)</f>
        <v>500000</v>
      </c>
      <c r="F1883" s="123">
        <f>VLOOKUP($D1883,Zusammenführung!$S$7:$AD$118,7,0)</f>
        <v>600000</v>
      </c>
      <c r="G1883" s="123">
        <f>VLOOKUP($D1883,Zusammenführung!$S$7:$AD$118,10,0)</f>
        <v>558551.30784708261</v>
      </c>
      <c r="H1883" s="285">
        <f ca="1">VLOOKUP(E1883,Zusammenführung!V$7:X$118,3,0)</f>
        <v>5</v>
      </c>
      <c r="I1883" s="162">
        <f ca="1">VLOOKUP(F1883,Zusammenführung!$Y$7:$AA$118,3,0)</f>
        <v>8</v>
      </c>
      <c r="J1883" s="286">
        <f ca="1">VLOOKUP(G1883,Zusammenführung!$AB$7:$AD$118,3,0)</f>
        <v>37</v>
      </c>
    </row>
    <row r="1884" spans="1:10" x14ac:dyDescent="0.25">
      <c r="A1884" s="6" t="s">
        <v>4002</v>
      </c>
      <c r="B1884" s="5" t="s">
        <v>1913</v>
      </c>
      <c r="C1884" s="5" t="s">
        <v>1928</v>
      </c>
      <c r="D1884" s="7">
        <v>475000</v>
      </c>
      <c r="E1884" s="122">
        <f>VLOOKUP($D1884,Zusammenführung!$S$7:$AD$118,4,0)</f>
        <v>500000</v>
      </c>
      <c r="F1884" s="123">
        <f>VLOOKUP($D1884,Zusammenführung!$S$7:$AD$118,7,0)</f>
        <v>400000</v>
      </c>
      <c r="G1884" s="123">
        <f>VLOOKUP($D1884,Zusammenführung!$S$7:$AD$118,10,0)</f>
        <v>470422.53521126771</v>
      </c>
      <c r="H1884" s="285">
        <f ca="1">VLOOKUP(E1884,Zusammenführung!V$7:X$118,3,0)</f>
        <v>5</v>
      </c>
      <c r="I1884" s="162">
        <f ca="1">VLOOKUP(F1884,Zusammenführung!$Y$7:$AA$118,3,0)</f>
        <v>7</v>
      </c>
      <c r="J1884" s="286">
        <f ca="1">VLOOKUP(G1884,Zusammenführung!$AB$7:$AD$118,3,0)</f>
        <v>35</v>
      </c>
    </row>
    <row r="1885" spans="1:10" x14ac:dyDescent="0.25">
      <c r="A1885" s="6" t="s">
        <v>4003</v>
      </c>
      <c r="B1885" s="5" t="s">
        <v>1914</v>
      </c>
      <c r="C1885" s="5" t="s">
        <v>1928</v>
      </c>
      <c r="D1885" s="7">
        <v>475000</v>
      </c>
      <c r="E1885" s="122">
        <f>VLOOKUP($D1885,Zusammenführung!$S$7:$AD$118,4,0)</f>
        <v>500000</v>
      </c>
      <c r="F1885" s="123">
        <f>VLOOKUP($D1885,Zusammenführung!$S$7:$AD$118,7,0)</f>
        <v>400000</v>
      </c>
      <c r="G1885" s="123">
        <f>VLOOKUP($D1885,Zusammenführung!$S$7:$AD$118,10,0)</f>
        <v>470422.53521126771</v>
      </c>
      <c r="H1885" s="285">
        <f ca="1">VLOOKUP(E1885,Zusammenführung!V$7:X$118,3,0)</f>
        <v>5</v>
      </c>
      <c r="I1885" s="162">
        <f ca="1">VLOOKUP(F1885,Zusammenführung!$Y$7:$AA$118,3,0)</f>
        <v>7</v>
      </c>
      <c r="J1885" s="286">
        <f ca="1">VLOOKUP(G1885,Zusammenführung!$AB$7:$AD$118,3,0)</f>
        <v>35</v>
      </c>
    </row>
    <row r="1886" spans="1:10" x14ac:dyDescent="0.25">
      <c r="A1886" s="6" t="s">
        <v>4004</v>
      </c>
      <c r="B1886" s="5" t="s">
        <v>1912</v>
      </c>
      <c r="C1886" s="5" t="s">
        <v>1928</v>
      </c>
      <c r="D1886" s="7">
        <v>475000</v>
      </c>
      <c r="E1886" s="122">
        <f>VLOOKUP($D1886,Zusammenführung!$S$7:$AD$118,4,0)</f>
        <v>500000</v>
      </c>
      <c r="F1886" s="123">
        <f>VLOOKUP($D1886,Zusammenführung!$S$7:$AD$118,7,0)</f>
        <v>400000</v>
      </c>
      <c r="G1886" s="123">
        <f>VLOOKUP($D1886,Zusammenführung!$S$7:$AD$118,10,0)</f>
        <v>470422.53521126771</v>
      </c>
      <c r="H1886" s="285">
        <f ca="1">VLOOKUP(E1886,Zusammenführung!V$7:X$118,3,0)</f>
        <v>5</v>
      </c>
      <c r="I1886" s="162">
        <f ca="1">VLOOKUP(F1886,Zusammenführung!$Y$7:$AA$118,3,0)</f>
        <v>7</v>
      </c>
      <c r="J1886" s="286">
        <f ca="1">VLOOKUP(G1886,Zusammenführung!$AB$7:$AD$118,3,0)</f>
        <v>35</v>
      </c>
    </row>
    <row r="1887" spans="1:10" x14ac:dyDescent="0.25">
      <c r="A1887" s="6" t="s">
        <v>4005</v>
      </c>
      <c r="B1887" s="5" t="s">
        <v>1916</v>
      </c>
      <c r="C1887" s="5" t="s">
        <v>1928</v>
      </c>
      <c r="D1887" s="7">
        <v>450000</v>
      </c>
      <c r="E1887" s="122">
        <f>VLOOKUP($D1887,Zusammenführung!$S$7:$AD$118,4,0)</f>
        <v>500000</v>
      </c>
      <c r="F1887" s="123">
        <f>VLOOKUP($D1887,Zusammenführung!$S$7:$AD$118,7,0)</f>
        <v>400000</v>
      </c>
      <c r="G1887" s="123">
        <f>VLOOKUP($D1887,Zusammenführung!$S$7:$AD$118,10,0)</f>
        <v>470422.53521126771</v>
      </c>
      <c r="H1887" s="285">
        <f ca="1">VLOOKUP(E1887,Zusammenführung!V$7:X$118,3,0)</f>
        <v>5</v>
      </c>
      <c r="I1887" s="162">
        <f ca="1">VLOOKUP(F1887,Zusammenführung!$Y$7:$AA$118,3,0)</f>
        <v>7</v>
      </c>
      <c r="J1887" s="286">
        <f ca="1">VLOOKUP(G1887,Zusammenführung!$AB$7:$AD$118,3,0)</f>
        <v>35</v>
      </c>
    </row>
    <row r="1888" spans="1:10" x14ac:dyDescent="0.25">
      <c r="A1888" s="6" t="s">
        <v>4006</v>
      </c>
      <c r="B1888" s="5" t="s">
        <v>1915</v>
      </c>
      <c r="C1888" s="5" t="s">
        <v>1928</v>
      </c>
      <c r="D1888" s="7">
        <v>450000</v>
      </c>
      <c r="E1888" s="122">
        <f>VLOOKUP($D1888,Zusammenführung!$S$7:$AD$118,4,0)</f>
        <v>500000</v>
      </c>
      <c r="F1888" s="123">
        <f>VLOOKUP($D1888,Zusammenführung!$S$7:$AD$118,7,0)</f>
        <v>400000</v>
      </c>
      <c r="G1888" s="123">
        <f>VLOOKUP($D1888,Zusammenführung!$S$7:$AD$118,10,0)</f>
        <v>470422.53521126771</v>
      </c>
      <c r="H1888" s="285">
        <f ca="1">VLOOKUP(E1888,Zusammenführung!V$7:X$118,3,0)</f>
        <v>5</v>
      </c>
      <c r="I1888" s="162">
        <f ca="1">VLOOKUP(F1888,Zusammenführung!$Y$7:$AA$118,3,0)</f>
        <v>7</v>
      </c>
      <c r="J1888" s="286">
        <f ca="1">VLOOKUP(G1888,Zusammenführung!$AB$7:$AD$118,3,0)</f>
        <v>35</v>
      </c>
    </row>
    <row r="1889" spans="1:10" x14ac:dyDescent="0.25">
      <c r="A1889" s="6" t="s">
        <v>4007</v>
      </c>
      <c r="B1889" s="5" t="s">
        <v>1919</v>
      </c>
      <c r="C1889" s="5" t="s">
        <v>1928</v>
      </c>
      <c r="D1889" s="7">
        <v>400000</v>
      </c>
      <c r="E1889" s="122">
        <f>VLOOKUP($D1889,Zusammenführung!$S$7:$AD$118,4,0)</f>
        <v>500000</v>
      </c>
      <c r="F1889" s="123">
        <f>VLOOKUP($D1889,Zusammenführung!$S$7:$AD$118,7,0)</f>
        <v>400000</v>
      </c>
      <c r="G1889" s="123">
        <f>VLOOKUP($D1889,Zusammenführung!$S$7:$AD$118,10,0)</f>
        <v>387122.73641851114</v>
      </c>
      <c r="H1889" s="285">
        <f ca="1">VLOOKUP(E1889,Zusammenführung!V$7:X$118,3,0)</f>
        <v>5</v>
      </c>
      <c r="I1889" s="162">
        <f ca="1">VLOOKUP(F1889,Zusammenführung!$Y$7:$AA$118,3,0)</f>
        <v>7</v>
      </c>
      <c r="J1889" s="286">
        <f ca="1">VLOOKUP(G1889,Zusammenführung!$AB$7:$AD$118,3,0)</f>
        <v>33</v>
      </c>
    </row>
    <row r="1890" spans="1:10" x14ac:dyDescent="0.25">
      <c r="A1890" s="6" t="s">
        <v>4008</v>
      </c>
      <c r="B1890" s="5" t="s">
        <v>1918</v>
      </c>
      <c r="C1890" s="5" t="s">
        <v>1928</v>
      </c>
      <c r="D1890" s="7">
        <v>400000</v>
      </c>
      <c r="E1890" s="122">
        <f>VLOOKUP($D1890,Zusammenführung!$S$7:$AD$118,4,0)</f>
        <v>500000</v>
      </c>
      <c r="F1890" s="123">
        <f>VLOOKUP($D1890,Zusammenführung!$S$7:$AD$118,7,0)</f>
        <v>400000</v>
      </c>
      <c r="G1890" s="123">
        <f>VLOOKUP($D1890,Zusammenführung!$S$7:$AD$118,10,0)</f>
        <v>387122.73641851114</v>
      </c>
      <c r="H1890" s="285">
        <f ca="1">VLOOKUP(E1890,Zusammenführung!V$7:X$118,3,0)</f>
        <v>5</v>
      </c>
      <c r="I1890" s="162">
        <f ca="1">VLOOKUP(F1890,Zusammenführung!$Y$7:$AA$118,3,0)</f>
        <v>7</v>
      </c>
      <c r="J1890" s="286">
        <f ca="1">VLOOKUP(G1890,Zusammenführung!$AB$7:$AD$118,3,0)</f>
        <v>33</v>
      </c>
    </row>
    <row r="1891" spans="1:10" x14ac:dyDescent="0.25">
      <c r="A1891" s="6" t="s">
        <v>4009</v>
      </c>
      <c r="B1891" s="5" t="s">
        <v>1917</v>
      </c>
      <c r="C1891" s="5" t="s">
        <v>1928</v>
      </c>
      <c r="D1891" s="7">
        <v>400000</v>
      </c>
      <c r="E1891" s="122">
        <f>VLOOKUP($D1891,Zusammenführung!$S$7:$AD$118,4,0)</f>
        <v>500000</v>
      </c>
      <c r="F1891" s="123">
        <f>VLOOKUP($D1891,Zusammenführung!$S$7:$AD$118,7,0)</f>
        <v>400000</v>
      </c>
      <c r="G1891" s="123">
        <f>VLOOKUP($D1891,Zusammenführung!$S$7:$AD$118,10,0)</f>
        <v>387122.73641851114</v>
      </c>
      <c r="H1891" s="285">
        <f ca="1">VLOOKUP(E1891,Zusammenführung!V$7:X$118,3,0)</f>
        <v>5</v>
      </c>
      <c r="I1891" s="162">
        <f ca="1">VLOOKUP(F1891,Zusammenführung!$Y$7:$AA$118,3,0)</f>
        <v>7</v>
      </c>
      <c r="J1891" s="286">
        <f ca="1">VLOOKUP(G1891,Zusammenführung!$AB$7:$AD$118,3,0)</f>
        <v>33</v>
      </c>
    </row>
    <row r="1892" spans="1:10" x14ac:dyDescent="0.25">
      <c r="A1892" s="6" t="s">
        <v>4010</v>
      </c>
      <c r="B1892" s="5" t="s">
        <v>1920</v>
      </c>
      <c r="C1892" s="5" t="s">
        <v>1928</v>
      </c>
      <c r="D1892" s="7">
        <v>325000</v>
      </c>
      <c r="E1892" s="122">
        <f>VLOOKUP($D1892,Zusammenführung!$S$7:$AD$118,4,0)</f>
        <v>200000</v>
      </c>
      <c r="F1892" s="123">
        <f>VLOOKUP($D1892,Zusammenführung!$S$7:$AD$118,7,0)</f>
        <v>300000</v>
      </c>
      <c r="G1892" s="123">
        <f>VLOOKUP($D1892,Zusammenführung!$S$7:$AD$118,10,0)</f>
        <v>308651.9114688129</v>
      </c>
      <c r="H1892" s="285">
        <f ca="1">VLOOKUP(E1892,Zusammenführung!V$7:X$118,3,0)</f>
        <v>4</v>
      </c>
      <c r="I1892" s="162">
        <f ca="1">VLOOKUP(F1892,Zusammenführung!$Y$7:$AA$118,3,0)</f>
        <v>6</v>
      </c>
      <c r="J1892" s="286">
        <f ca="1">VLOOKUP(G1892,Zusammenführung!$AB$7:$AD$118,3,0)</f>
        <v>31</v>
      </c>
    </row>
    <row r="1893" spans="1:10" x14ac:dyDescent="0.25">
      <c r="A1893" s="6" t="s">
        <v>4011</v>
      </c>
      <c r="B1893" s="5" t="s">
        <v>1925</v>
      </c>
      <c r="C1893" s="5" t="s">
        <v>1928</v>
      </c>
      <c r="D1893" s="7">
        <v>300000</v>
      </c>
      <c r="E1893" s="122">
        <f>VLOOKUP($D1893,Zusammenführung!$S$7:$AD$118,4,0)</f>
        <v>200000</v>
      </c>
      <c r="F1893" s="123">
        <f>VLOOKUP($D1893,Zusammenführung!$S$7:$AD$118,7,0)</f>
        <v>300000</v>
      </c>
      <c r="G1893" s="123">
        <f>VLOOKUP($D1893,Zusammenführung!$S$7:$AD$118,10,0)</f>
        <v>308651.9114688129</v>
      </c>
      <c r="H1893" s="285">
        <f ca="1">VLOOKUP(E1893,Zusammenführung!V$7:X$118,3,0)</f>
        <v>4</v>
      </c>
      <c r="I1893" s="162">
        <f ca="1">VLOOKUP(F1893,Zusammenführung!$Y$7:$AA$118,3,0)</f>
        <v>6</v>
      </c>
      <c r="J1893" s="286">
        <f ca="1">VLOOKUP(G1893,Zusammenführung!$AB$7:$AD$118,3,0)</f>
        <v>31</v>
      </c>
    </row>
    <row r="1894" spans="1:10" x14ac:dyDescent="0.25">
      <c r="A1894" s="6" t="s">
        <v>4012</v>
      </c>
      <c r="B1894" s="5" t="s">
        <v>1921</v>
      </c>
      <c r="C1894" s="5" t="s">
        <v>1928</v>
      </c>
      <c r="D1894" s="7">
        <v>300000</v>
      </c>
      <c r="E1894" s="122">
        <f>VLOOKUP($D1894,Zusammenführung!$S$7:$AD$118,4,0)</f>
        <v>200000</v>
      </c>
      <c r="F1894" s="123">
        <f>VLOOKUP($D1894,Zusammenführung!$S$7:$AD$118,7,0)</f>
        <v>300000</v>
      </c>
      <c r="G1894" s="123">
        <f>VLOOKUP($D1894,Zusammenführung!$S$7:$AD$118,10,0)</f>
        <v>308651.9114688129</v>
      </c>
      <c r="H1894" s="285">
        <f ca="1">VLOOKUP(E1894,Zusammenführung!V$7:X$118,3,0)</f>
        <v>4</v>
      </c>
      <c r="I1894" s="162">
        <f ca="1">VLOOKUP(F1894,Zusammenführung!$Y$7:$AA$118,3,0)</f>
        <v>6</v>
      </c>
      <c r="J1894" s="286">
        <f ca="1">VLOOKUP(G1894,Zusammenführung!$AB$7:$AD$118,3,0)</f>
        <v>31</v>
      </c>
    </row>
    <row r="1895" spans="1:10" x14ac:dyDescent="0.25">
      <c r="A1895" s="6" t="s">
        <v>4013</v>
      </c>
      <c r="B1895" s="5" t="s">
        <v>1924</v>
      </c>
      <c r="C1895" s="5" t="s">
        <v>1928</v>
      </c>
      <c r="D1895" s="7">
        <v>300000</v>
      </c>
      <c r="E1895" s="122">
        <f>VLOOKUP($D1895,Zusammenführung!$S$7:$AD$118,4,0)</f>
        <v>200000</v>
      </c>
      <c r="F1895" s="123">
        <f>VLOOKUP($D1895,Zusammenführung!$S$7:$AD$118,7,0)</f>
        <v>300000</v>
      </c>
      <c r="G1895" s="123">
        <f>VLOOKUP($D1895,Zusammenführung!$S$7:$AD$118,10,0)</f>
        <v>308651.9114688129</v>
      </c>
      <c r="H1895" s="285">
        <f ca="1">VLOOKUP(E1895,Zusammenführung!V$7:X$118,3,0)</f>
        <v>4</v>
      </c>
      <c r="I1895" s="162">
        <f ca="1">VLOOKUP(F1895,Zusammenführung!$Y$7:$AA$118,3,0)</f>
        <v>6</v>
      </c>
      <c r="J1895" s="286">
        <f ca="1">VLOOKUP(G1895,Zusammenführung!$AB$7:$AD$118,3,0)</f>
        <v>31</v>
      </c>
    </row>
    <row r="1896" spans="1:10" x14ac:dyDescent="0.25">
      <c r="A1896" s="6" t="s">
        <v>4014</v>
      </c>
      <c r="B1896" s="5" t="s">
        <v>1922</v>
      </c>
      <c r="C1896" s="5" t="s">
        <v>1928</v>
      </c>
      <c r="D1896" s="7">
        <v>300000</v>
      </c>
      <c r="E1896" s="122">
        <f>VLOOKUP($D1896,Zusammenführung!$S$7:$AD$118,4,0)</f>
        <v>200000</v>
      </c>
      <c r="F1896" s="123">
        <f>VLOOKUP($D1896,Zusammenführung!$S$7:$AD$118,7,0)</f>
        <v>300000</v>
      </c>
      <c r="G1896" s="123">
        <f>VLOOKUP($D1896,Zusammenführung!$S$7:$AD$118,10,0)</f>
        <v>308651.9114688129</v>
      </c>
      <c r="H1896" s="285">
        <f ca="1">VLOOKUP(E1896,Zusammenführung!V$7:X$118,3,0)</f>
        <v>4</v>
      </c>
      <c r="I1896" s="162">
        <f ca="1">VLOOKUP(F1896,Zusammenführung!$Y$7:$AA$118,3,0)</f>
        <v>6</v>
      </c>
      <c r="J1896" s="286">
        <f ca="1">VLOOKUP(G1896,Zusammenführung!$AB$7:$AD$118,3,0)</f>
        <v>31</v>
      </c>
    </row>
    <row r="1897" spans="1:10" x14ac:dyDescent="0.25">
      <c r="A1897" s="6" t="s">
        <v>4015</v>
      </c>
      <c r="B1897" s="5" t="s">
        <v>1923</v>
      </c>
      <c r="C1897" s="5" t="s">
        <v>1928</v>
      </c>
      <c r="D1897" s="7">
        <v>300000</v>
      </c>
      <c r="E1897" s="122">
        <f>VLOOKUP($D1897,Zusammenführung!$S$7:$AD$118,4,0)</f>
        <v>200000</v>
      </c>
      <c r="F1897" s="123">
        <f>VLOOKUP($D1897,Zusammenführung!$S$7:$AD$118,7,0)</f>
        <v>300000</v>
      </c>
      <c r="G1897" s="123">
        <f>VLOOKUP($D1897,Zusammenführung!$S$7:$AD$118,10,0)</f>
        <v>308651.9114688129</v>
      </c>
      <c r="H1897" s="285">
        <f ca="1">VLOOKUP(E1897,Zusammenführung!V$7:X$118,3,0)</f>
        <v>4</v>
      </c>
      <c r="I1897" s="162">
        <f ca="1">VLOOKUP(F1897,Zusammenführung!$Y$7:$AA$118,3,0)</f>
        <v>6</v>
      </c>
      <c r="J1897" s="286">
        <f ca="1">VLOOKUP(G1897,Zusammenführung!$AB$7:$AD$118,3,0)</f>
        <v>31</v>
      </c>
    </row>
    <row r="1898" spans="1:10" x14ac:dyDescent="0.25">
      <c r="A1898" s="6" t="s">
        <v>4016</v>
      </c>
      <c r="B1898" s="5" t="s">
        <v>1926</v>
      </c>
      <c r="C1898" s="5" t="s">
        <v>1928</v>
      </c>
      <c r="D1898" s="7">
        <v>275000</v>
      </c>
      <c r="E1898" s="122">
        <f>VLOOKUP($D1898,Zusammenführung!$S$7:$AD$118,4,0)</f>
        <v>200000</v>
      </c>
      <c r="F1898" s="123">
        <f>VLOOKUP($D1898,Zusammenführung!$S$7:$AD$118,7,0)</f>
        <v>300000</v>
      </c>
      <c r="G1898" s="123">
        <f>VLOOKUP($D1898,Zusammenführung!$S$7:$AD$118,10,0)</f>
        <v>271227.36418511067</v>
      </c>
      <c r="H1898" s="285">
        <f ca="1">VLOOKUP(E1898,Zusammenführung!V$7:X$118,3,0)</f>
        <v>4</v>
      </c>
      <c r="I1898" s="162">
        <f ca="1">VLOOKUP(F1898,Zusammenführung!$Y$7:$AA$118,3,0)</f>
        <v>6</v>
      </c>
      <c r="J1898" s="286">
        <f ca="1">VLOOKUP(G1898,Zusammenführung!$AB$7:$AD$118,3,0)</f>
        <v>30</v>
      </c>
    </row>
    <row r="1899" spans="1:10" x14ac:dyDescent="0.25">
      <c r="A1899" s="6" t="s">
        <v>4017</v>
      </c>
      <c r="B1899" s="5" t="s">
        <v>1927</v>
      </c>
      <c r="C1899" s="5" t="s">
        <v>1928</v>
      </c>
      <c r="D1899" s="7">
        <v>225000</v>
      </c>
      <c r="E1899" s="122">
        <f>VLOOKUP($D1899,Zusammenführung!$S$7:$AD$118,4,0)</f>
        <v>200000</v>
      </c>
      <c r="F1899" s="123">
        <f>VLOOKUP($D1899,Zusammenführung!$S$7:$AD$118,7,0)</f>
        <v>200000</v>
      </c>
      <c r="G1899" s="123">
        <f>VLOOKUP($D1899,Zusammenführung!$S$7:$AD$118,10,0)</f>
        <v>235010.06036217304</v>
      </c>
      <c r="H1899" s="285">
        <f ca="1">VLOOKUP(E1899,Zusammenführung!V$7:X$118,3,0)</f>
        <v>4</v>
      </c>
      <c r="I1899" s="162">
        <f ca="1">VLOOKUP(F1899,Zusammenführung!$Y$7:$AA$118,3,0)</f>
        <v>5</v>
      </c>
      <c r="J1899" s="286">
        <f ca="1">VLOOKUP(G1899,Zusammenführung!$AB$7:$AD$118,3,0)</f>
        <v>29</v>
      </c>
    </row>
    <row r="1900" spans="1:10" x14ac:dyDescent="0.25">
      <c r="A1900" s="6" t="s">
        <v>4018</v>
      </c>
      <c r="B1900" s="5" t="s">
        <v>2103</v>
      </c>
      <c r="C1900" s="5" t="s">
        <v>4300</v>
      </c>
      <c r="D1900" s="7">
        <v>12500000</v>
      </c>
      <c r="E1900" s="122">
        <f>VLOOKUP($D1900,Zusammenführung!$S$7:$AD$118,4,0)</f>
        <v>10000000</v>
      </c>
      <c r="F1900" s="123">
        <f>VLOOKUP($D1900,Zusammenführung!$S$7:$AD$118,7,0)</f>
        <v>10000000</v>
      </c>
      <c r="G1900" s="123">
        <f>VLOOKUP($D1900,Zusammenführung!$S$7:$AD$118,10,0)</f>
        <v>11959505.061867265</v>
      </c>
      <c r="H1900" s="285">
        <f ca="1">VLOOKUP(E1900,Zusammenführung!V$7:X$118,3,0)</f>
        <v>9</v>
      </c>
      <c r="I1900" s="162">
        <f ca="1">VLOOKUP(F1900,Zusammenführung!$Y$7:$AA$118,3,0)</f>
        <v>16</v>
      </c>
      <c r="J1900" s="286">
        <f ca="1">VLOOKUP(G1900,Zusammenführung!$AB$7:$AD$118,3,0)</f>
        <v>61</v>
      </c>
    </row>
    <row r="1901" spans="1:10" x14ac:dyDescent="0.25">
      <c r="A1901" s="6" t="s">
        <v>4019</v>
      </c>
      <c r="B1901" s="5" t="s">
        <v>2104</v>
      </c>
      <c r="C1901" s="5" t="s">
        <v>4300</v>
      </c>
      <c r="D1901" s="7">
        <v>9500000</v>
      </c>
      <c r="E1901" s="122">
        <f>VLOOKUP($D1901,Zusammenführung!$S$7:$AD$118,4,0)</f>
        <v>10000000</v>
      </c>
      <c r="F1901" s="123">
        <f>VLOOKUP($D1901,Zusammenführung!$S$7:$AD$118,7,0)</f>
        <v>10000000</v>
      </c>
      <c r="G1901" s="123">
        <f>VLOOKUP($D1901,Zusammenführung!$S$7:$AD$118,10,0)</f>
        <v>10106861.642294712</v>
      </c>
      <c r="H1901" s="285">
        <f ca="1">VLOOKUP(E1901,Zusammenführung!V$7:X$118,3,0)</f>
        <v>9</v>
      </c>
      <c r="I1901" s="162">
        <f ca="1">VLOOKUP(F1901,Zusammenführung!$Y$7:$AA$118,3,0)</f>
        <v>16</v>
      </c>
      <c r="J1901" s="286">
        <f ca="1">VLOOKUP(G1901,Zusammenführung!$AB$7:$AD$118,3,0)</f>
        <v>60</v>
      </c>
    </row>
    <row r="1902" spans="1:10" x14ac:dyDescent="0.25">
      <c r="A1902" s="6" t="s">
        <v>4020</v>
      </c>
      <c r="B1902" s="5" t="s">
        <v>2105</v>
      </c>
      <c r="C1902" s="5" t="s">
        <v>4300</v>
      </c>
      <c r="D1902" s="7">
        <v>6000000</v>
      </c>
      <c r="E1902" s="122">
        <f>VLOOKUP($D1902,Zusammenführung!$S$7:$AD$118,4,0)</f>
        <v>3000000</v>
      </c>
      <c r="F1902" s="123">
        <f>VLOOKUP($D1902,Zusammenführung!$S$7:$AD$118,7,0)</f>
        <v>5000000</v>
      </c>
      <c r="G1902" s="123">
        <f>VLOOKUP($D1902,Zusammenführung!$S$7:$AD$118,10,0)</f>
        <v>6492688.4139482565</v>
      </c>
      <c r="H1902" s="285">
        <f ca="1">VLOOKUP(E1902,Zusammenführung!V$7:X$118,3,0)</f>
        <v>8</v>
      </c>
      <c r="I1902" s="162">
        <f ca="1">VLOOKUP(F1902,Zusammenführung!$Y$7:$AA$118,3,0)</f>
        <v>14</v>
      </c>
      <c r="J1902" s="286">
        <f ca="1">VLOOKUP(G1902,Zusammenführung!$AB$7:$AD$118,3,0)</f>
        <v>58</v>
      </c>
    </row>
    <row r="1903" spans="1:10" x14ac:dyDescent="0.25">
      <c r="A1903" s="6" t="s">
        <v>4021</v>
      </c>
      <c r="B1903" s="5" t="s">
        <v>2107</v>
      </c>
      <c r="C1903" s="5" t="s">
        <v>4300</v>
      </c>
      <c r="D1903" s="7">
        <v>5500000</v>
      </c>
      <c r="E1903" s="122">
        <f>VLOOKUP($D1903,Zusammenführung!$S$7:$AD$118,4,0)</f>
        <v>3000000</v>
      </c>
      <c r="F1903" s="123">
        <f>VLOOKUP($D1903,Zusammenführung!$S$7:$AD$118,7,0)</f>
        <v>5000000</v>
      </c>
      <c r="G1903" s="123">
        <f>VLOOKUP($D1903,Zusammenführung!$S$7:$AD$118,10,0)</f>
        <v>4731158.6051743533</v>
      </c>
      <c r="H1903" s="285">
        <f ca="1">VLOOKUP(E1903,Zusammenführung!V$7:X$118,3,0)</f>
        <v>8</v>
      </c>
      <c r="I1903" s="162">
        <f ca="1">VLOOKUP(F1903,Zusammenführung!$Y$7:$AA$118,3,0)</f>
        <v>14</v>
      </c>
      <c r="J1903" s="286">
        <f ca="1">VLOOKUP(G1903,Zusammenführung!$AB$7:$AD$118,3,0)</f>
        <v>57</v>
      </c>
    </row>
    <row r="1904" spans="1:10" x14ac:dyDescent="0.25">
      <c r="A1904" s="6" t="s">
        <v>4022</v>
      </c>
      <c r="B1904" s="5" t="s">
        <v>2106</v>
      </c>
      <c r="C1904" s="5" t="s">
        <v>4300</v>
      </c>
      <c r="D1904" s="7">
        <v>5500000</v>
      </c>
      <c r="E1904" s="122">
        <f>VLOOKUP($D1904,Zusammenführung!$S$7:$AD$118,4,0)</f>
        <v>3000000</v>
      </c>
      <c r="F1904" s="123">
        <f>VLOOKUP($D1904,Zusammenführung!$S$7:$AD$118,7,0)</f>
        <v>5000000</v>
      </c>
      <c r="G1904" s="123">
        <f>VLOOKUP($D1904,Zusammenführung!$S$7:$AD$118,10,0)</f>
        <v>4731158.6051743533</v>
      </c>
      <c r="H1904" s="285">
        <f ca="1">VLOOKUP(E1904,Zusammenführung!V$7:X$118,3,0)</f>
        <v>8</v>
      </c>
      <c r="I1904" s="162">
        <f ca="1">VLOOKUP(F1904,Zusammenführung!$Y$7:$AA$118,3,0)</f>
        <v>14</v>
      </c>
      <c r="J1904" s="286">
        <f ca="1">VLOOKUP(G1904,Zusammenführung!$AB$7:$AD$118,3,0)</f>
        <v>57</v>
      </c>
    </row>
    <row r="1905" spans="1:10" x14ac:dyDescent="0.25">
      <c r="A1905" s="6" t="s">
        <v>4023</v>
      </c>
      <c r="B1905" s="5" t="s">
        <v>2108</v>
      </c>
      <c r="C1905" s="5" t="s">
        <v>4300</v>
      </c>
      <c r="D1905" s="7">
        <v>5500000</v>
      </c>
      <c r="E1905" s="122">
        <f>VLOOKUP($D1905,Zusammenführung!$S$7:$AD$118,4,0)</f>
        <v>3000000</v>
      </c>
      <c r="F1905" s="123">
        <f>VLOOKUP($D1905,Zusammenführung!$S$7:$AD$118,7,0)</f>
        <v>5000000</v>
      </c>
      <c r="G1905" s="123">
        <f>VLOOKUP($D1905,Zusammenführung!$S$7:$AD$118,10,0)</f>
        <v>4731158.6051743533</v>
      </c>
      <c r="H1905" s="285">
        <f ca="1">VLOOKUP(E1905,Zusammenführung!V$7:X$118,3,0)</f>
        <v>8</v>
      </c>
      <c r="I1905" s="162">
        <f ca="1">VLOOKUP(F1905,Zusammenführung!$Y$7:$AA$118,3,0)</f>
        <v>14</v>
      </c>
      <c r="J1905" s="286">
        <f ca="1">VLOOKUP(G1905,Zusammenführung!$AB$7:$AD$118,3,0)</f>
        <v>57</v>
      </c>
    </row>
    <row r="1906" spans="1:10" x14ac:dyDescent="0.25">
      <c r="A1906" s="6" t="s">
        <v>4024</v>
      </c>
      <c r="B1906" s="5" t="s">
        <v>2109</v>
      </c>
      <c r="C1906" s="5" t="s">
        <v>4300</v>
      </c>
      <c r="D1906" s="7">
        <v>5500000</v>
      </c>
      <c r="E1906" s="122">
        <f>VLOOKUP($D1906,Zusammenführung!$S$7:$AD$118,4,0)</f>
        <v>3000000</v>
      </c>
      <c r="F1906" s="123">
        <f>VLOOKUP($D1906,Zusammenführung!$S$7:$AD$118,7,0)</f>
        <v>5000000</v>
      </c>
      <c r="G1906" s="123">
        <f>VLOOKUP($D1906,Zusammenführung!$S$7:$AD$118,10,0)</f>
        <v>4731158.6051743533</v>
      </c>
      <c r="H1906" s="285">
        <f ca="1">VLOOKUP(E1906,Zusammenführung!V$7:X$118,3,0)</f>
        <v>8</v>
      </c>
      <c r="I1906" s="162">
        <f ca="1">VLOOKUP(F1906,Zusammenführung!$Y$7:$AA$118,3,0)</f>
        <v>14</v>
      </c>
      <c r="J1906" s="286">
        <f ca="1">VLOOKUP(G1906,Zusammenführung!$AB$7:$AD$118,3,0)</f>
        <v>57</v>
      </c>
    </row>
    <row r="1907" spans="1:10" x14ac:dyDescent="0.25">
      <c r="A1907" s="6" t="s">
        <v>4025</v>
      </c>
      <c r="B1907" s="5" t="s">
        <v>2111</v>
      </c>
      <c r="C1907" s="5" t="s">
        <v>4300</v>
      </c>
      <c r="D1907" s="7">
        <v>5000000</v>
      </c>
      <c r="E1907" s="122">
        <f>VLOOKUP($D1907,Zusammenführung!$S$7:$AD$118,4,0)</f>
        <v>3000000</v>
      </c>
      <c r="F1907" s="123">
        <f>VLOOKUP($D1907,Zusammenführung!$S$7:$AD$118,7,0)</f>
        <v>5000000</v>
      </c>
      <c r="G1907" s="123">
        <f>VLOOKUP($D1907,Zusammenführung!$S$7:$AD$118,10,0)</f>
        <v>4731158.6051743533</v>
      </c>
      <c r="H1907" s="285">
        <f ca="1">VLOOKUP(E1907,Zusammenführung!V$7:X$118,3,0)</f>
        <v>8</v>
      </c>
      <c r="I1907" s="162">
        <f ca="1">VLOOKUP(F1907,Zusammenführung!$Y$7:$AA$118,3,0)</f>
        <v>14</v>
      </c>
      <c r="J1907" s="286">
        <f ca="1">VLOOKUP(G1907,Zusammenführung!$AB$7:$AD$118,3,0)</f>
        <v>57</v>
      </c>
    </row>
    <row r="1908" spans="1:10" x14ac:dyDescent="0.25">
      <c r="A1908" s="6" t="s">
        <v>4026</v>
      </c>
      <c r="B1908" s="5" t="s">
        <v>2110</v>
      </c>
      <c r="C1908" s="5" t="s">
        <v>4300</v>
      </c>
      <c r="D1908" s="7">
        <v>5000000</v>
      </c>
      <c r="E1908" s="122">
        <f>VLOOKUP($D1908,Zusammenführung!$S$7:$AD$118,4,0)</f>
        <v>3000000</v>
      </c>
      <c r="F1908" s="123">
        <f>VLOOKUP($D1908,Zusammenführung!$S$7:$AD$118,7,0)</f>
        <v>5000000</v>
      </c>
      <c r="G1908" s="123">
        <f>VLOOKUP($D1908,Zusammenführung!$S$7:$AD$118,10,0)</f>
        <v>4731158.6051743533</v>
      </c>
      <c r="H1908" s="285">
        <f ca="1">VLOOKUP(E1908,Zusammenführung!V$7:X$118,3,0)</f>
        <v>8</v>
      </c>
      <c r="I1908" s="162">
        <f ca="1">VLOOKUP(F1908,Zusammenführung!$Y$7:$AA$118,3,0)</f>
        <v>14</v>
      </c>
      <c r="J1908" s="286">
        <f ca="1">VLOOKUP(G1908,Zusammenführung!$AB$7:$AD$118,3,0)</f>
        <v>57</v>
      </c>
    </row>
    <row r="1909" spans="1:10" x14ac:dyDescent="0.25">
      <c r="A1909" s="6" t="s">
        <v>4027</v>
      </c>
      <c r="B1909" s="5" t="s">
        <v>2112</v>
      </c>
      <c r="C1909" s="5" t="s">
        <v>4300</v>
      </c>
      <c r="D1909" s="7">
        <v>5000000</v>
      </c>
      <c r="E1909" s="122">
        <f>VLOOKUP($D1909,Zusammenführung!$S$7:$AD$118,4,0)</f>
        <v>3000000</v>
      </c>
      <c r="F1909" s="123">
        <f>VLOOKUP($D1909,Zusammenführung!$S$7:$AD$118,7,0)</f>
        <v>5000000</v>
      </c>
      <c r="G1909" s="123">
        <f>VLOOKUP($D1909,Zusammenführung!$S$7:$AD$118,10,0)</f>
        <v>4731158.6051743533</v>
      </c>
      <c r="H1909" s="285">
        <f ca="1">VLOOKUP(E1909,Zusammenführung!V$7:X$118,3,0)</f>
        <v>8</v>
      </c>
      <c r="I1909" s="162">
        <f ca="1">VLOOKUP(F1909,Zusammenführung!$Y$7:$AA$118,3,0)</f>
        <v>14</v>
      </c>
      <c r="J1909" s="286">
        <f ca="1">VLOOKUP(G1909,Zusammenführung!$AB$7:$AD$118,3,0)</f>
        <v>57</v>
      </c>
    </row>
    <row r="1910" spans="1:10" x14ac:dyDescent="0.25">
      <c r="A1910" s="6" t="s">
        <v>4028</v>
      </c>
      <c r="B1910" s="5" t="s">
        <v>2113</v>
      </c>
      <c r="C1910" s="5" t="s">
        <v>4300</v>
      </c>
      <c r="D1910" s="7">
        <v>4000000</v>
      </c>
      <c r="E1910" s="122">
        <f>VLOOKUP($D1910,Zusammenführung!$S$7:$AD$118,4,0)</f>
        <v>3000000</v>
      </c>
      <c r="F1910" s="123">
        <f>VLOOKUP($D1910,Zusammenführung!$S$7:$AD$118,7,0)</f>
        <v>3000000</v>
      </c>
      <c r="G1910" s="123">
        <f>VLOOKUP($D1910,Zusammenführung!$S$7:$AD$118,10,0)</f>
        <v>4731158.6051743533</v>
      </c>
      <c r="H1910" s="285">
        <f ca="1">VLOOKUP(E1910,Zusammenführung!V$7:X$118,3,0)</f>
        <v>8</v>
      </c>
      <c r="I1910" s="162">
        <f ca="1">VLOOKUP(F1910,Zusammenführung!$Y$7:$AA$118,3,0)</f>
        <v>13</v>
      </c>
      <c r="J1910" s="286">
        <f ca="1">VLOOKUP(G1910,Zusammenführung!$AB$7:$AD$118,3,0)</f>
        <v>57</v>
      </c>
    </row>
    <row r="1911" spans="1:10" x14ac:dyDescent="0.25">
      <c r="A1911" s="6" t="s">
        <v>4029</v>
      </c>
      <c r="B1911" s="5" t="s">
        <v>2114</v>
      </c>
      <c r="C1911" s="5" t="s">
        <v>4300</v>
      </c>
      <c r="D1911" s="7">
        <v>4000000</v>
      </c>
      <c r="E1911" s="122">
        <f>VLOOKUP($D1911,Zusammenführung!$S$7:$AD$118,4,0)</f>
        <v>3000000</v>
      </c>
      <c r="F1911" s="123">
        <f>VLOOKUP($D1911,Zusammenführung!$S$7:$AD$118,7,0)</f>
        <v>3000000</v>
      </c>
      <c r="G1911" s="123">
        <f>VLOOKUP($D1911,Zusammenführung!$S$7:$AD$118,10,0)</f>
        <v>4731158.6051743533</v>
      </c>
      <c r="H1911" s="285">
        <f ca="1">VLOOKUP(E1911,Zusammenführung!V$7:X$118,3,0)</f>
        <v>8</v>
      </c>
      <c r="I1911" s="162">
        <f ca="1">VLOOKUP(F1911,Zusammenführung!$Y$7:$AA$118,3,0)</f>
        <v>13</v>
      </c>
      <c r="J1911" s="286">
        <f ca="1">VLOOKUP(G1911,Zusammenführung!$AB$7:$AD$118,3,0)</f>
        <v>57</v>
      </c>
    </row>
    <row r="1912" spans="1:10" x14ac:dyDescent="0.25">
      <c r="A1912" s="6" t="s">
        <v>4030</v>
      </c>
      <c r="B1912" s="5" t="s">
        <v>2115</v>
      </c>
      <c r="C1912" s="5" t="s">
        <v>4300</v>
      </c>
      <c r="D1912" s="7">
        <v>4000000</v>
      </c>
      <c r="E1912" s="122">
        <f>VLOOKUP($D1912,Zusammenführung!$S$7:$AD$118,4,0)</f>
        <v>3000000</v>
      </c>
      <c r="F1912" s="123">
        <f>VLOOKUP($D1912,Zusammenführung!$S$7:$AD$118,7,0)</f>
        <v>3000000</v>
      </c>
      <c r="G1912" s="123">
        <f>VLOOKUP($D1912,Zusammenführung!$S$7:$AD$118,10,0)</f>
        <v>4731158.6051743533</v>
      </c>
      <c r="H1912" s="285">
        <f ca="1">VLOOKUP(E1912,Zusammenführung!V$7:X$118,3,0)</f>
        <v>8</v>
      </c>
      <c r="I1912" s="162">
        <f ca="1">VLOOKUP(F1912,Zusammenführung!$Y$7:$AA$118,3,0)</f>
        <v>13</v>
      </c>
      <c r="J1912" s="286">
        <f ca="1">VLOOKUP(G1912,Zusammenführung!$AB$7:$AD$118,3,0)</f>
        <v>57</v>
      </c>
    </row>
    <row r="1913" spans="1:10" x14ac:dyDescent="0.25">
      <c r="A1913" s="6" t="s">
        <v>4031</v>
      </c>
      <c r="B1913" s="5" t="s">
        <v>2116</v>
      </c>
      <c r="C1913" s="5" t="s">
        <v>4300</v>
      </c>
      <c r="D1913" s="7">
        <v>3500000</v>
      </c>
      <c r="E1913" s="122">
        <f>VLOOKUP($D1913,Zusammenführung!$S$7:$AD$118,4,0)</f>
        <v>3000000</v>
      </c>
      <c r="F1913" s="123">
        <f>VLOOKUP($D1913,Zusammenführung!$S$7:$AD$118,7,0)</f>
        <v>3000000</v>
      </c>
      <c r="G1913" s="123">
        <f>VLOOKUP($D1913,Zusammenführung!$S$7:$AD$118,10,0)</f>
        <v>3000000</v>
      </c>
      <c r="H1913" s="285">
        <f ca="1">VLOOKUP(E1913,Zusammenführung!V$7:X$118,3,0)</f>
        <v>8</v>
      </c>
      <c r="I1913" s="162">
        <f ca="1">VLOOKUP(F1913,Zusammenführung!$Y$7:$AA$118,3,0)</f>
        <v>13</v>
      </c>
      <c r="J1913" s="286">
        <f ca="1">VLOOKUP(G1913,Zusammenführung!$AB$7:$AD$118,3,0)</f>
        <v>56</v>
      </c>
    </row>
    <row r="1914" spans="1:10" x14ac:dyDescent="0.25">
      <c r="A1914" s="6" t="s">
        <v>4032</v>
      </c>
      <c r="B1914" s="5" t="s">
        <v>4301</v>
      </c>
      <c r="C1914" s="5" t="s">
        <v>4300</v>
      </c>
      <c r="D1914" s="7">
        <v>3200000</v>
      </c>
      <c r="E1914" s="122">
        <f>VLOOKUP($D1914,Zusammenführung!$S$7:$AD$118,4,0)</f>
        <v>3000000</v>
      </c>
      <c r="F1914" s="123">
        <f>VLOOKUP($D1914,Zusammenführung!$S$7:$AD$118,7,0)</f>
        <v>3000000</v>
      </c>
      <c r="G1914" s="123">
        <f>VLOOKUP($D1914,Zusammenführung!$S$7:$AD$118,10,0)</f>
        <v>3000000</v>
      </c>
      <c r="H1914" s="285">
        <f ca="1">VLOOKUP(E1914,Zusammenführung!V$7:X$118,3,0)</f>
        <v>8</v>
      </c>
      <c r="I1914" s="162">
        <f ca="1">VLOOKUP(F1914,Zusammenführung!$Y$7:$AA$118,3,0)</f>
        <v>13</v>
      </c>
      <c r="J1914" s="286">
        <f ca="1">VLOOKUP(G1914,Zusammenführung!$AB$7:$AD$118,3,0)</f>
        <v>56</v>
      </c>
    </row>
    <row r="1915" spans="1:10" x14ac:dyDescent="0.25">
      <c r="A1915" s="6" t="s">
        <v>4033</v>
      </c>
      <c r="B1915" s="5" t="s">
        <v>4303</v>
      </c>
      <c r="C1915" s="5" t="s">
        <v>4300</v>
      </c>
      <c r="D1915" s="7">
        <v>3000000</v>
      </c>
      <c r="E1915" s="122">
        <f>VLOOKUP($D1915,Zusammenführung!$S$7:$AD$118,4,0)</f>
        <v>3000000</v>
      </c>
      <c r="F1915" s="123">
        <f>VLOOKUP($D1915,Zusammenführung!$S$7:$AD$118,7,0)</f>
        <v>3000000</v>
      </c>
      <c r="G1915" s="123">
        <f>VLOOKUP($D1915,Zusammenführung!$S$7:$AD$118,10,0)</f>
        <v>3000000</v>
      </c>
      <c r="H1915" s="285">
        <f ca="1">VLOOKUP(E1915,Zusammenführung!V$7:X$118,3,0)</f>
        <v>8</v>
      </c>
      <c r="I1915" s="162">
        <f ca="1">VLOOKUP(F1915,Zusammenführung!$Y$7:$AA$118,3,0)</f>
        <v>13</v>
      </c>
      <c r="J1915" s="286">
        <f ca="1">VLOOKUP(G1915,Zusammenführung!$AB$7:$AD$118,3,0)</f>
        <v>56</v>
      </c>
    </row>
    <row r="1916" spans="1:10" x14ac:dyDescent="0.25">
      <c r="A1916" s="6" t="s">
        <v>4034</v>
      </c>
      <c r="B1916" s="5" t="s">
        <v>4302</v>
      </c>
      <c r="C1916" s="5" t="s">
        <v>4300</v>
      </c>
      <c r="D1916" s="7">
        <v>3000000</v>
      </c>
      <c r="E1916" s="122">
        <f>VLOOKUP($D1916,Zusammenführung!$S$7:$AD$118,4,0)</f>
        <v>3000000</v>
      </c>
      <c r="F1916" s="123">
        <f>VLOOKUP($D1916,Zusammenführung!$S$7:$AD$118,7,0)</f>
        <v>3000000</v>
      </c>
      <c r="G1916" s="123">
        <f>VLOOKUP($D1916,Zusammenführung!$S$7:$AD$118,10,0)</f>
        <v>3000000</v>
      </c>
      <c r="H1916" s="285">
        <f ca="1">VLOOKUP(E1916,Zusammenführung!V$7:X$118,3,0)</f>
        <v>8</v>
      </c>
      <c r="I1916" s="162">
        <f ca="1">VLOOKUP(F1916,Zusammenführung!$Y$7:$AA$118,3,0)</f>
        <v>13</v>
      </c>
      <c r="J1916" s="286">
        <f ca="1">VLOOKUP(G1916,Zusammenführung!$AB$7:$AD$118,3,0)</f>
        <v>56</v>
      </c>
    </row>
    <row r="1917" spans="1:10" x14ac:dyDescent="0.25">
      <c r="A1917" s="6" t="s">
        <v>4035</v>
      </c>
      <c r="B1917" s="5" t="s">
        <v>4304</v>
      </c>
      <c r="C1917" s="5" t="s">
        <v>4300</v>
      </c>
      <c r="D1917" s="7">
        <v>2500000</v>
      </c>
      <c r="E1917" s="122">
        <f>VLOOKUP($D1917,Zusammenführung!$S$7:$AD$118,4,0)</f>
        <v>3000000</v>
      </c>
      <c r="F1917" s="123">
        <f>VLOOKUP($D1917,Zusammenführung!$S$7:$AD$118,7,0)</f>
        <v>2000000</v>
      </c>
      <c r="G1917" s="123">
        <f>VLOOKUP($D1917,Zusammenführung!$S$7:$AD$118,10,0)</f>
        <v>2476190.4761904762</v>
      </c>
      <c r="H1917" s="285">
        <f ca="1">VLOOKUP(E1917,Zusammenführung!V$7:X$118,3,0)</f>
        <v>8</v>
      </c>
      <c r="I1917" s="162">
        <f ca="1">VLOOKUP(F1917,Zusammenführung!$Y$7:$AA$118,3,0)</f>
        <v>12</v>
      </c>
      <c r="J1917" s="286">
        <f ca="1">VLOOKUP(G1917,Zusammenführung!$AB$7:$AD$118,3,0)</f>
        <v>53</v>
      </c>
    </row>
    <row r="1918" spans="1:10" x14ac:dyDescent="0.25">
      <c r="A1918" s="6" t="s">
        <v>4036</v>
      </c>
      <c r="B1918" s="5" t="s">
        <v>4306</v>
      </c>
      <c r="C1918" s="5" t="s">
        <v>4300</v>
      </c>
      <c r="D1918" s="7">
        <v>2500000</v>
      </c>
      <c r="E1918" s="122">
        <f>VLOOKUP($D1918,Zusammenführung!$S$7:$AD$118,4,0)</f>
        <v>3000000</v>
      </c>
      <c r="F1918" s="123">
        <f>VLOOKUP($D1918,Zusammenführung!$S$7:$AD$118,7,0)</f>
        <v>2000000</v>
      </c>
      <c r="G1918" s="123">
        <f>VLOOKUP($D1918,Zusammenführung!$S$7:$AD$118,10,0)</f>
        <v>2476190.4761904762</v>
      </c>
      <c r="H1918" s="285">
        <f ca="1">VLOOKUP(E1918,Zusammenführung!V$7:X$118,3,0)</f>
        <v>8</v>
      </c>
      <c r="I1918" s="162">
        <f ca="1">VLOOKUP(F1918,Zusammenführung!$Y$7:$AA$118,3,0)</f>
        <v>12</v>
      </c>
      <c r="J1918" s="286">
        <f ca="1">VLOOKUP(G1918,Zusammenführung!$AB$7:$AD$118,3,0)</f>
        <v>53</v>
      </c>
    </row>
    <row r="1919" spans="1:10" x14ac:dyDescent="0.25">
      <c r="A1919" s="6" t="s">
        <v>4037</v>
      </c>
      <c r="B1919" s="5" t="s">
        <v>4305</v>
      </c>
      <c r="C1919" s="5" t="s">
        <v>4300</v>
      </c>
      <c r="D1919" s="7">
        <v>2500000</v>
      </c>
      <c r="E1919" s="122">
        <f>VLOOKUP($D1919,Zusammenführung!$S$7:$AD$118,4,0)</f>
        <v>3000000</v>
      </c>
      <c r="F1919" s="123">
        <f>VLOOKUP($D1919,Zusammenführung!$S$7:$AD$118,7,0)</f>
        <v>2000000</v>
      </c>
      <c r="G1919" s="123">
        <f>VLOOKUP($D1919,Zusammenführung!$S$7:$AD$118,10,0)</f>
        <v>2476190.4761904762</v>
      </c>
      <c r="H1919" s="285">
        <f ca="1">VLOOKUP(E1919,Zusammenführung!V$7:X$118,3,0)</f>
        <v>8</v>
      </c>
      <c r="I1919" s="162">
        <f ca="1">VLOOKUP(F1919,Zusammenführung!$Y$7:$AA$118,3,0)</f>
        <v>12</v>
      </c>
      <c r="J1919" s="286">
        <f ca="1">VLOOKUP(G1919,Zusammenführung!$AB$7:$AD$118,3,0)</f>
        <v>53</v>
      </c>
    </row>
    <row r="1920" spans="1:10" x14ac:dyDescent="0.25">
      <c r="A1920" s="6" t="s">
        <v>4038</v>
      </c>
      <c r="B1920" s="5" t="s">
        <v>4307</v>
      </c>
      <c r="C1920" s="5" t="s">
        <v>4300</v>
      </c>
      <c r="D1920" s="7">
        <v>2400000</v>
      </c>
      <c r="E1920" s="122">
        <f>VLOOKUP($D1920,Zusammenführung!$S$7:$AD$118,4,0)</f>
        <v>3000000</v>
      </c>
      <c r="F1920" s="123">
        <f>VLOOKUP($D1920,Zusammenführung!$S$7:$AD$118,7,0)</f>
        <v>2000000</v>
      </c>
      <c r="G1920" s="123">
        <f>VLOOKUP($D1920,Zusammenführung!$S$7:$AD$118,10,0)</f>
        <v>2476190.4761904762</v>
      </c>
      <c r="H1920" s="285">
        <f ca="1">VLOOKUP(E1920,Zusammenführung!V$7:X$118,3,0)</f>
        <v>8</v>
      </c>
      <c r="I1920" s="162">
        <f ca="1">VLOOKUP(F1920,Zusammenführung!$Y$7:$AA$118,3,0)</f>
        <v>12</v>
      </c>
      <c r="J1920" s="286">
        <f ca="1">VLOOKUP(G1920,Zusammenführung!$AB$7:$AD$118,3,0)</f>
        <v>53</v>
      </c>
    </row>
    <row r="1921" spans="1:10" x14ac:dyDescent="0.25">
      <c r="A1921" s="6" t="s">
        <v>4039</v>
      </c>
      <c r="B1921" s="5" t="s">
        <v>4308</v>
      </c>
      <c r="C1921" s="5" t="s">
        <v>4300</v>
      </c>
      <c r="D1921" s="7">
        <v>2400000</v>
      </c>
      <c r="E1921" s="122">
        <f>VLOOKUP($D1921,Zusammenführung!$S$7:$AD$118,4,0)</f>
        <v>3000000</v>
      </c>
      <c r="F1921" s="123">
        <f>VLOOKUP($D1921,Zusammenführung!$S$7:$AD$118,7,0)</f>
        <v>2000000</v>
      </c>
      <c r="G1921" s="123">
        <f>VLOOKUP($D1921,Zusammenführung!$S$7:$AD$118,10,0)</f>
        <v>2476190.4761904762</v>
      </c>
      <c r="H1921" s="285">
        <f ca="1">VLOOKUP(E1921,Zusammenführung!V$7:X$118,3,0)</f>
        <v>8</v>
      </c>
      <c r="I1921" s="162">
        <f ca="1">VLOOKUP(F1921,Zusammenführung!$Y$7:$AA$118,3,0)</f>
        <v>12</v>
      </c>
      <c r="J1921" s="286">
        <f ca="1">VLOOKUP(G1921,Zusammenführung!$AB$7:$AD$118,3,0)</f>
        <v>53</v>
      </c>
    </row>
    <row r="1922" spans="1:10" x14ac:dyDescent="0.25">
      <c r="A1922" s="6" t="s">
        <v>4040</v>
      </c>
      <c r="B1922" s="5" t="s">
        <v>4309</v>
      </c>
      <c r="C1922" s="5" t="s">
        <v>4300</v>
      </c>
      <c r="D1922" s="7">
        <v>2400000</v>
      </c>
      <c r="E1922" s="122">
        <f>VLOOKUP($D1922,Zusammenführung!$S$7:$AD$118,4,0)</f>
        <v>3000000</v>
      </c>
      <c r="F1922" s="123">
        <f>VLOOKUP($D1922,Zusammenführung!$S$7:$AD$118,7,0)</f>
        <v>2000000</v>
      </c>
      <c r="G1922" s="123">
        <f>VLOOKUP($D1922,Zusammenführung!$S$7:$AD$118,10,0)</f>
        <v>2476190.4761904762</v>
      </c>
      <c r="H1922" s="285">
        <f ca="1">VLOOKUP(E1922,Zusammenführung!V$7:X$118,3,0)</f>
        <v>8</v>
      </c>
      <c r="I1922" s="162">
        <f ca="1">VLOOKUP(F1922,Zusammenführung!$Y$7:$AA$118,3,0)</f>
        <v>12</v>
      </c>
      <c r="J1922" s="286">
        <f ca="1">VLOOKUP(G1922,Zusammenführung!$AB$7:$AD$118,3,0)</f>
        <v>53</v>
      </c>
    </row>
    <row r="1923" spans="1:10" x14ac:dyDescent="0.25">
      <c r="A1923" s="6" t="s">
        <v>4041</v>
      </c>
      <c r="B1923" s="5" t="s">
        <v>4310</v>
      </c>
      <c r="C1923" s="5" t="s">
        <v>4300</v>
      </c>
      <c r="D1923" s="7">
        <v>2200000</v>
      </c>
      <c r="E1923" s="122">
        <f>VLOOKUP($D1923,Zusammenführung!$S$7:$AD$118,4,0)</f>
        <v>1500000</v>
      </c>
      <c r="F1923" s="123">
        <f>VLOOKUP($D1923,Zusammenführung!$S$7:$AD$118,7,0)</f>
        <v>2000000</v>
      </c>
      <c r="G1923" s="123">
        <f>VLOOKUP($D1923,Zusammenführung!$S$7:$AD$118,10,0)</f>
        <v>2142857.1428571427</v>
      </c>
      <c r="H1923" s="285">
        <f ca="1">VLOOKUP(E1923,Zusammenführung!V$7:X$118,3,0)</f>
        <v>7</v>
      </c>
      <c r="I1923" s="162">
        <f ca="1">VLOOKUP(F1923,Zusammenführung!$Y$7:$AA$118,3,0)</f>
        <v>12</v>
      </c>
      <c r="J1923" s="286">
        <f ca="1">VLOOKUP(G1923,Zusammenführung!$AB$7:$AD$118,3,0)</f>
        <v>51</v>
      </c>
    </row>
    <row r="1924" spans="1:10" x14ac:dyDescent="0.25">
      <c r="A1924" s="6" t="s">
        <v>4042</v>
      </c>
      <c r="B1924" s="5" t="s">
        <v>4311</v>
      </c>
      <c r="C1924" s="5" t="s">
        <v>4300</v>
      </c>
      <c r="D1924" s="7">
        <v>2100000</v>
      </c>
      <c r="E1924" s="122">
        <f>VLOOKUP($D1924,Zusammenführung!$S$7:$AD$118,4,0)</f>
        <v>1500000</v>
      </c>
      <c r="F1924" s="123">
        <f>VLOOKUP($D1924,Zusammenführung!$S$7:$AD$118,7,0)</f>
        <v>2000000</v>
      </c>
      <c r="G1924" s="123">
        <f>VLOOKUP($D1924,Zusammenführung!$S$7:$AD$118,10,0)</f>
        <v>2142857.1428571427</v>
      </c>
      <c r="H1924" s="285">
        <f ca="1">VLOOKUP(E1924,Zusammenführung!V$7:X$118,3,0)</f>
        <v>7</v>
      </c>
      <c r="I1924" s="162">
        <f ca="1">VLOOKUP(F1924,Zusammenführung!$Y$7:$AA$118,3,0)</f>
        <v>12</v>
      </c>
      <c r="J1924" s="286">
        <f ca="1">VLOOKUP(G1924,Zusammenführung!$AB$7:$AD$118,3,0)</f>
        <v>51</v>
      </c>
    </row>
    <row r="1925" spans="1:10" x14ac:dyDescent="0.25">
      <c r="A1925" s="6" t="s">
        <v>4043</v>
      </c>
      <c r="B1925" s="5" t="s">
        <v>4317</v>
      </c>
      <c r="C1925" s="5" t="s">
        <v>4300</v>
      </c>
      <c r="D1925" s="7">
        <v>2000000</v>
      </c>
      <c r="E1925" s="122">
        <f>VLOOKUP($D1925,Zusammenführung!$S$7:$AD$118,4,0)</f>
        <v>1500000</v>
      </c>
      <c r="F1925" s="123">
        <f>VLOOKUP($D1925,Zusammenführung!$S$7:$AD$118,7,0)</f>
        <v>2000000</v>
      </c>
      <c r="G1925" s="123">
        <f>VLOOKUP($D1925,Zusammenführung!$S$7:$AD$118,10,0)</f>
        <v>1980952.3809523808</v>
      </c>
      <c r="H1925" s="285">
        <f ca="1">VLOOKUP(E1925,Zusammenführung!V$7:X$118,3,0)</f>
        <v>7</v>
      </c>
      <c r="I1925" s="162">
        <f ca="1">VLOOKUP(F1925,Zusammenführung!$Y$7:$AA$118,3,0)</f>
        <v>12</v>
      </c>
      <c r="J1925" s="286">
        <f ca="1">VLOOKUP(G1925,Zusammenführung!$AB$7:$AD$118,3,0)</f>
        <v>50</v>
      </c>
    </row>
    <row r="1926" spans="1:10" x14ac:dyDescent="0.25">
      <c r="A1926" s="6" t="s">
        <v>4044</v>
      </c>
      <c r="B1926" s="5" t="s">
        <v>4314</v>
      </c>
      <c r="C1926" s="5" t="s">
        <v>4300</v>
      </c>
      <c r="D1926" s="7">
        <v>2000000</v>
      </c>
      <c r="E1926" s="122">
        <f>VLOOKUP($D1926,Zusammenführung!$S$7:$AD$118,4,0)</f>
        <v>1500000</v>
      </c>
      <c r="F1926" s="123">
        <f>VLOOKUP($D1926,Zusammenführung!$S$7:$AD$118,7,0)</f>
        <v>2000000</v>
      </c>
      <c r="G1926" s="123">
        <f>VLOOKUP($D1926,Zusammenführung!$S$7:$AD$118,10,0)</f>
        <v>1980952.3809523808</v>
      </c>
      <c r="H1926" s="285">
        <f ca="1">VLOOKUP(E1926,Zusammenführung!V$7:X$118,3,0)</f>
        <v>7</v>
      </c>
      <c r="I1926" s="162">
        <f ca="1">VLOOKUP(F1926,Zusammenführung!$Y$7:$AA$118,3,0)</f>
        <v>12</v>
      </c>
      <c r="J1926" s="286">
        <f ca="1">VLOOKUP(G1926,Zusammenführung!$AB$7:$AD$118,3,0)</f>
        <v>50</v>
      </c>
    </row>
    <row r="1927" spans="1:10" x14ac:dyDescent="0.25">
      <c r="A1927" s="6" t="s">
        <v>4045</v>
      </c>
      <c r="B1927" s="5" t="s">
        <v>4312</v>
      </c>
      <c r="C1927" s="5" t="s">
        <v>4300</v>
      </c>
      <c r="D1927" s="7">
        <v>2000000</v>
      </c>
      <c r="E1927" s="122">
        <f>VLOOKUP($D1927,Zusammenführung!$S$7:$AD$118,4,0)</f>
        <v>1500000</v>
      </c>
      <c r="F1927" s="123">
        <f>VLOOKUP($D1927,Zusammenführung!$S$7:$AD$118,7,0)</f>
        <v>2000000</v>
      </c>
      <c r="G1927" s="123">
        <f>VLOOKUP($D1927,Zusammenführung!$S$7:$AD$118,10,0)</f>
        <v>1980952.3809523808</v>
      </c>
      <c r="H1927" s="285">
        <f ca="1">VLOOKUP(E1927,Zusammenführung!V$7:X$118,3,0)</f>
        <v>7</v>
      </c>
      <c r="I1927" s="162">
        <f ca="1">VLOOKUP(F1927,Zusammenführung!$Y$7:$AA$118,3,0)</f>
        <v>12</v>
      </c>
      <c r="J1927" s="286">
        <f ca="1">VLOOKUP(G1927,Zusammenführung!$AB$7:$AD$118,3,0)</f>
        <v>50</v>
      </c>
    </row>
    <row r="1928" spans="1:10" x14ac:dyDescent="0.25">
      <c r="A1928" s="6" t="s">
        <v>4046</v>
      </c>
      <c r="B1928" s="5" t="s">
        <v>4313</v>
      </c>
      <c r="C1928" s="5" t="s">
        <v>4300</v>
      </c>
      <c r="D1928" s="7">
        <v>2000000</v>
      </c>
      <c r="E1928" s="122">
        <f>VLOOKUP($D1928,Zusammenführung!$S$7:$AD$118,4,0)</f>
        <v>1500000</v>
      </c>
      <c r="F1928" s="123">
        <f>VLOOKUP($D1928,Zusammenführung!$S$7:$AD$118,7,0)</f>
        <v>2000000</v>
      </c>
      <c r="G1928" s="123">
        <f>VLOOKUP($D1928,Zusammenführung!$S$7:$AD$118,10,0)</f>
        <v>1980952.3809523808</v>
      </c>
      <c r="H1928" s="285">
        <f ca="1">VLOOKUP(E1928,Zusammenführung!V$7:X$118,3,0)</f>
        <v>7</v>
      </c>
      <c r="I1928" s="162">
        <f ca="1">VLOOKUP(F1928,Zusammenführung!$Y$7:$AA$118,3,0)</f>
        <v>12</v>
      </c>
      <c r="J1928" s="286">
        <f ca="1">VLOOKUP(G1928,Zusammenführung!$AB$7:$AD$118,3,0)</f>
        <v>50</v>
      </c>
    </row>
    <row r="1929" spans="1:10" x14ac:dyDescent="0.25">
      <c r="A1929" s="6" t="s">
        <v>4047</v>
      </c>
      <c r="B1929" s="5" t="s">
        <v>4316</v>
      </c>
      <c r="C1929" s="5" t="s">
        <v>4300</v>
      </c>
      <c r="D1929" s="7">
        <v>2000000</v>
      </c>
      <c r="E1929" s="122">
        <f>VLOOKUP($D1929,Zusammenführung!$S$7:$AD$118,4,0)</f>
        <v>1500000</v>
      </c>
      <c r="F1929" s="123">
        <f>VLOOKUP($D1929,Zusammenführung!$S$7:$AD$118,7,0)</f>
        <v>2000000</v>
      </c>
      <c r="G1929" s="123">
        <f>VLOOKUP($D1929,Zusammenführung!$S$7:$AD$118,10,0)</f>
        <v>1980952.3809523808</v>
      </c>
      <c r="H1929" s="285">
        <f ca="1">VLOOKUP(E1929,Zusammenführung!V$7:X$118,3,0)</f>
        <v>7</v>
      </c>
      <c r="I1929" s="162">
        <f ca="1">VLOOKUP(F1929,Zusammenführung!$Y$7:$AA$118,3,0)</f>
        <v>12</v>
      </c>
      <c r="J1929" s="286">
        <f ca="1">VLOOKUP(G1929,Zusammenführung!$AB$7:$AD$118,3,0)</f>
        <v>50</v>
      </c>
    </row>
    <row r="1930" spans="1:10" x14ac:dyDescent="0.25">
      <c r="A1930" s="6" t="s">
        <v>4048</v>
      </c>
      <c r="B1930" s="5" t="s">
        <v>4315</v>
      </c>
      <c r="C1930" s="5" t="s">
        <v>4300</v>
      </c>
      <c r="D1930" s="7">
        <v>2000000</v>
      </c>
      <c r="E1930" s="122">
        <f>VLOOKUP($D1930,Zusammenführung!$S$7:$AD$118,4,0)</f>
        <v>1500000</v>
      </c>
      <c r="F1930" s="123">
        <f>VLOOKUP($D1930,Zusammenführung!$S$7:$AD$118,7,0)</f>
        <v>2000000</v>
      </c>
      <c r="G1930" s="123">
        <f>VLOOKUP($D1930,Zusammenführung!$S$7:$AD$118,10,0)</f>
        <v>1980952.3809523808</v>
      </c>
      <c r="H1930" s="285">
        <f ca="1">VLOOKUP(E1930,Zusammenführung!V$7:X$118,3,0)</f>
        <v>7</v>
      </c>
      <c r="I1930" s="162">
        <f ca="1">VLOOKUP(F1930,Zusammenführung!$Y$7:$AA$118,3,0)</f>
        <v>12</v>
      </c>
      <c r="J1930" s="286">
        <f ca="1">VLOOKUP(G1930,Zusammenführung!$AB$7:$AD$118,3,0)</f>
        <v>50</v>
      </c>
    </row>
    <row r="1931" spans="1:10" x14ac:dyDescent="0.25">
      <c r="A1931" s="6" t="s">
        <v>4049</v>
      </c>
      <c r="B1931" s="5" t="s">
        <v>4318</v>
      </c>
      <c r="C1931" s="5" t="s">
        <v>4300</v>
      </c>
      <c r="D1931" s="7">
        <v>1900000</v>
      </c>
      <c r="E1931" s="122">
        <f>VLOOKUP($D1931,Zusammenführung!$S$7:$AD$118,4,0)</f>
        <v>1500000</v>
      </c>
      <c r="F1931" s="123">
        <f>VLOOKUP($D1931,Zusammenführung!$S$7:$AD$118,7,0)</f>
        <v>2000000</v>
      </c>
      <c r="G1931" s="123">
        <f>VLOOKUP($D1931,Zusammenführung!$S$7:$AD$118,10,0)</f>
        <v>1822222.222222222</v>
      </c>
      <c r="H1931" s="285">
        <f ca="1">VLOOKUP(E1931,Zusammenführung!V$7:X$118,3,0)</f>
        <v>7</v>
      </c>
      <c r="I1931" s="162">
        <f ca="1">VLOOKUP(F1931,Zusammenführung!$Y$7:$AA$118,3,0)</f>
        <v>12</v>
      </c>
      <c r="J1931" s="286">
        <f ca="1">VLOOKUP(G1931,Zusammenführung!$AB$7:$AD$118,3,0)</f>
        <v>49</v>
      </c>
    </row>
    <row r="1932" spans="1:10" x14ac:dyDescent="0.25">
      <c r="A1932" s="6" t="s">
        <v>4050</v>
      </c>
      <c r="B1932" s="5" t="s">
        <v>4320</v>
      </c>
      <c r="C1932" s="5" t="s">
        <v>4300</v>
      </c>
      <c r="D1932" s="7">
        <v>1800000</v>
      </c>
      <c r="E1932" s="122">
        <f>VLOOKUP($D1932,Zusammenführung!$S$7:$AD$118,4,0)</f>
        <v>1500000</v>
      </c>
      <c r="F1932" s="123">
        <f>VLOOKUP($D1932,Zusammenführung!$S$7:$AD$118,7,0)</f>
        <v>2000000</v>
      </c>
      <c r="G1932" s="123">
        <f>VLOOKUP($D1932,Zusammenführung!$S$7:$AD$118,10,0)</f>
        <v>1822222.222222222</v>
      </c>
      <c r="H1932" s="285">
        <f ca="1">VLOOKUP(E1932,Zusammenführung!V$7:X$118,3,0)</f>
        <v>7</v>
      </c>
      <c r="I1932" s="162">
        <f ca="1">VLOOKUP(F1932,Zusammenführung!$Y$7:$AA$118,3,0)</f>
        <v>12</v>
      </c>
      <c r="J1932" s="286">
        <f ca="1">VLOOKUP(G1932,Zusammenführung!$AB$7:$AD$118,3,0)</f>
        <v>49</v>
      </c>
    </row>
    <row r="1933" spans="1:10" x14ac:dyDescent="0.25">
      <c r="A1933" s="6" t="s">
        <v>4051</v>
      </c>
      <c r="B1933" s="5" t="s">
        <v>4319</v>
      </c>
      <c r="C1933" s="5" t="s">
        <v>4300</v>
      </c>
      <c r="D1933" s="7">
        <v>1800000</v>
      </c>
      <c r="E1933" s="122">
        <f>VLOOKUP($D1933,Zusammenführung!$S$7:$AD$118,4,0)</f>
        <v>1500000</v>
      </c>
      <c r="F1933" s="123">
        <f>VLOOKUP($D1933,Zusammenführung!$S$7:$AD$118,7,0)</f>
        <v>2000000</v>
      </c>
      <c r="G1933" s="123">
        <f>VLOOKUP($D1933,Zusammenführung!$S$7:$AD$118,10,0)</f>
        <v>1822222.222222222</v>
      </c>
      <c r="H1933" s="285">
        <f ca="1">VLOOKUP(E1933,Zusammenführung!V$7:X$118,3,0)</f>
        <v>7</v>
      </c>
      <c r="I1933" s="162">
        <f ca="1">VLOOKUP(F1933,Zusammenführung!$Y$7:$AA$118,3,0)</f>
        <v>12</v>
      </c>
      <c r="J1933" s="286">
        <f ca="1">VLOOKUP(G1933,Zusammenführung!$AB$7:$AD$118,3,0)</f>
        <v>49</v>
      </c>
    </row>
    <row r="1934" spans="1:10" x14ac:dyDescent="0.25">
      <c r="A1934" s="6" t="s">
        <v>4052</v>
      </c>
      <c r="B1934" s="5" t="s">
        <v>4321</v>
      </c>
      <c r="C1934" s="5" t="s">
        <v>4300</v>
      </c>
      <c r="D1934" s="7">
        <v>1800000</v>
      </c>
      <c r="E1934" s="122">
        <f>VLOOKUP($D1934,Zusammenführung!$S$7:$AD$118,4,0)</f>
        <v>1500000</v>
      </c>
      <c r="F1934" s="123">
        <f>VLOOKUP($D1934,Zusammenführung!$S$7:$AD$118,7,0)</f>
        <v>2000000</v>
      </c>
      <c r="G1934" s="123">
        <f>VLOOKUP($D1934,Zusammenführung!$S$7:$AD$118,10,0)</f>
        <v>1822222.222222222</v>
      </c>
      <c r="H1934" s="285">
        <f ca="1">VLOOKUP(E1934,Zusammenführung!V$7:X$118,3,0)</f>
        <v>7</v>
      </c>
      <c r="I1934" s="162">
        <f ca="1">VLOOKUP(F1934,Zusammenführung!$Y$7:$AA$118,3,0)</f>
        <v>12</v>
      </c>
      <c r="J1934" s="286">
        <f ca="1">VLOOKUP(G1934,Zusammenführung!$AB$7:$AD$118,3,0)</f>
        <v>49</v>
      </c>
    </row>
    <row r="1935" spans="1:10" x14ac:dyDescent="0.25">
      <c r="A1935" s="6" t="s">
        <v>4053</v>
      </c>
      <c r="B1935" s="5" t="s">
        <v>4322</v>
      </c>
      <c r="C1935" s="5" t="s">
        <v>4300</v>
      </c>
      <c r="D1935" s="7">
        <v>1700000</v>
      </c>
      <c r="E1935" s="122">
        <f>VLOOKUP($D1935,Zusammenführung!$S$7:$AD$118,4,0)</f>
        <v>1500000</v>
      </c>
      <c r="F1935" s="123">
        <f>VLOOKUP($D1935,Zusammenführung!$S$7:$AD$118,7,0)</f>
        <v>1500000</v>
      </c>
      <c r="G1935" s="123">
        <f>VLOOKUP($D1935,Zusammenführung!$S$7:$AD$118,10,0)</f>
        <v>1666666.6666666665</v>
      </c>
      <c r="H1935" s="285">
        <f ca="1">VLOOKUP(E1935,Zusammenführung!V$7:X$118,3,0)</f>
        <v>7</v>
      </c>
      <c r="I1935" s="162">
        <f ca="1">VLOOKUP(F1935,Zusammenführung!$Y$7:$AA$118,3,0)</f>
        <v>11</v>
      </c>
      <c r="J1935" s="286">
        <f ca="1">VLOOKUP(G1935,Zusammenführung!$AB$7:$AD$118,3,0)</f>
        <v>48</v>
      </c>
    </row>
    <row r="1936" spans="1:10" x14ac:dyDescent="0.25">
      <c r="A1936" s="6" t="s">
        <v>4054</v>
      </c>
      <c r="B1936" s="5" t="s">
        <v>4324</v>
      </c>
      <c r="C1936" s="5" t="s">
        <v>4300</v>
      </c>
      <c r="D1936" s="7">
        <v>1600000</v>
      </c>
      <c r="E1936" s="122">
        <f>VLOOKUP($D1936,Zusammenführung!$S$7:$AD$118,4,0)</f>
        <v>1500000</v>
      </c>
      <c r="F1936" s="123">
        <f>VLOOKUP($D1936,Zusammenführung!$S$7:$AD$118,7,0)</f>
        <v>1500000</v>
      </c>
      <c r="G1936" s="123">
        <f>VLOOKUP($D1936,Zusammenführung!$S$7:$AD$118,10,0)</f>
        <v>1666666.6666666665</v>
      </c>
      <c r="H1936" s="285">
        <f ca="1">VLOOKUP(E1936,Zusammenführung!V$7:X$118,3,0)</f>
        <v>7</v>
      </c>
      <c r="I1936" s="162">
        <f ca="1">VLOOKUP(F1936,Zusammenführung!$Y$7:$AA$118,3,0)</f>
        <v>11</v>
      </c>
      <c r="J1936" s="286">
        <f ca="1">VLOOKUP(G1936,Zusammenführung!$AB$7:$AD$118,3,0)</f>
        <v>48</v>
      </c>
    </row>
    <row r="1937" spans="1:10" x14ac:dyDescent="0.25">
      <c r="A1937" s="6" t="s">
        <v>4055</v>
      </c>
      <c r="B1937" s="5" t="s">
        <v>4323</v>
      </c>
      <c r="C1937" s="5" t="s">
        <v>4300</v>
      </c>
      <c r="D1937" s="7">
        <v>1600000</v>
      </c>
      <c r="E1937" s="122">
        <f>VLOOKUP($D1937,Zusammenführung!$S$7:$AD$118,4,0)</f>
        <v>1500000</v>
      </c>
      <c r="F1937" s="123">
        <f>VLOOKUP($D1937,Zusammenführung!$S$7:$AD$118,7,0)</f>
        <v>1500000</v>
      </c>
      <c r="G1937" s="123">
        <f>VLOOKUP($D1937,Zusammenführung!$S$7:$AD$118,10,0)</f>
        <v>1666666.6666666665</v>
      </c>
      <c r="H1937" s="285">
        <f ca="1">VLOOKUP(E1937,Zusammenführung!V$7:X$118,3,0)</f>
        <v>7</v>
      </c>
      <c r="I1937" s="162">
        <f ca="1">VLOOKUP(F1937,Zusammenführung!$Y$7:$AA$118,3,0)</f>
        <v>11</v>
      </c>
      <c r="J1937" s="286">
        <f ca="1">VLOOKUP(G1937,Zusammenführung!$AB$7:$AD$118,3,0)</f>
        <v>48</v>
      </c>
    </row>
    <row r="1938" spans="1:10" x14ac:dyDescent="0.25">
      <c r="A1938" s="6" t="s">
        <v>4056</v>
      </c>
      <c r="B1938" s="5" t="s">
        <v>4327</v>
      </c>
      <c r="C1938" s="5" t="s">
        <v>4300</v>
      </c>
      <c r="D1938" s="7">
        <v>1500000</v>
      </c>
      <c r="E1938" s="122">
        <f>VLOOKUP($D1938,Zusammenführung!$S$7:$AD$118,4,0)</f>
        <v>1500000</v>
      </c>
      <c r="F1938" s="123">
        <f>VLOOKUP($D1938,Zusammenführung!$S$7:$AD$118,7,0)</f>
        <v>1500000</v>
      </c>
      <c r="G1938" s="123">
        <f>VLOOKUP($D1938,Zusammenführung!$S$7:$AD$118,10,0)</f>
        <v>1514285.7142857141</v>
      </c>
      <c r="H1938" s="285">
        <f ca="1">VLOOKUP(E1938,Zusammenführung!V$7:X$118,3,0)</f>
        <v>7</v>
      </c>
      <c r="I1938" s="162">
        <f ca="1">VLOOKUP(F1938,Zusammenführung!$Y$7:$AA$118,3,0)</f>
        <v>11</v>
      </c>
      <c r="J1938" s="286">
        <f ca="1">VLOOKUP(G1938,Zusammenführung!$AB$7:$AD$118,3,0)</f>
        <v>47</v>
      </c>
    </row>
    <row r="1939" spans="1:10" x14ac:dyDescent="0.25">
      <c r="A1939" s="6" t="s">
        <v>4057</v>
      </c>
      <c r="B1939" s="5" t="s">
        <v>4325</v>
      </c>
      <c r="C1939" s="5" t="s">
        <v>4300</v>
      </c>
      <c r="D1939" s="7">
        <v>1500000</v>
      </c>
      <c r="E1939" s="122">
        <f>VLOOKUP($D1939,Zusammenführung!$S$7:$AD$118,4,0)</f>
        <v>1500000</v>
      </c>
      <c r="F1939" s="123">
        <f>VLOOKUP($D1939,Zusammenführung!$S$7:$AD$118,7,0)</f>
        <v>1500000</v>
      </c>
      <c r="G1939" s="123">
        <f>VLOOKUP($D1939,Zusammenführung!$S$7:$AD$118,10,0)</f>
        <v>1514285.7142857141</v>
      </c>
      <c r="H1939" s="285">
        <f ca="1">VLOOKUP(E1939,Zusammenführung!V$7:X$118,3,0)</f>
        <v>7</v>
      </c>
      <c r="I1939" s="162">
        <f ca="1">VLOOKUP(F1939,Zusammenführung!$Y$7:$AA$118,3,0)</f>
        <v>11</v>
      </c>
      <c r="J1939" s="286">
        <f ca="1">VLOOKUP(G1939,Zusammenführung!$AB$7:$AD$118,3,0)</f>
        <v>47</v>
      </c>
    </row>
    <row r="1940" spans="1:10" x14ac:dyDescent="0.25">
      <c r="A1940" s="6" t="s">
        <v>4058</v>
      </c>
      <c r="B1940" s="5" t="s">
        <v>4328</v>
      </c>
      <c r="C1940" s="5" t="s">
        <v>4300</v>
      </c>
      <c r="D1940" s="7">
        <v>1400000</v>
      </c>
      <c r="E1940" s="122">
        <f>VLOOKUP($D1940,Zusammenführung!$S$7:$AD$118,4,0)</f>
        <v>1500000</v>
      </c>
      <c r="F1940" s="123">
        <f>VLOOKUP($D1940,Zusammenführung!$S$7:$AD$118,7,0)</f>
        <v>1500000</v>
      </c>
      <c r="G1940" s="123">
        <f>VLOOKUP($D1940,Zusammenführung!$S$7:$AD$118,10,0)</f>
        <v>1365079.365079365</v>
      </c>
      <c r="H1940" s="285">
        <f ca="1">VLOOKUP(E1940,Zusammenführung!V$7:X$118,3,0)</f>
        <v>7</v>
      </c>
      <c r="I1940" s="162">
        <f ca="1">VLOOKUP(F1940,Zusammenführung!$Y$7:$AA$118,3,0)</f>
        <v>11</v>
      </c>
      <c r="J1940" s="286">
        <f ca="1">VLOOKUP(G1940,Zusammenführung!$AB$7:$AD$118,3,0)</f>
        <v>46</v>
      </c>
    </row>
    <row r="1941" spans="1:10" x14ac:dyDescent="0.25">
      <c r="A1941" s="6" t="s">
        <v>4059</v>
      </c>
      <c r="B1941" s="5" t="s">
        <v>4330</v>
      </c>
      <c r="C1941" s="5" t="s">
        <v>4300</v>
      </c>
      <c r="D1941" s="7">
        <v>1400000</v>
      </c>
      <c r="E1941" s="122">
        <f>VLOOKUP($D1941,Zusammenführung!$S$7:$AD$118,4,0)</f>
        <v>1500000</v>
      </c>
      <c r="F1941" s="123">
        <f>VLOOKUP($D1941,Zusammenführung!$S$7:$AD$118,7,0)</f>
        <v>1500000</v>
      </c>
      <c r="G1941" s="123">
        <f>VLOOKUP($D1941,Zusammenführung!$S$7:$AD$118,10,0)</f>
        <v>1365079.365079365</v>
      </c>
      <c r="H1941" s="285">
        <f ca="1">VLOOKUP(E1941,Zusammenführung!V$7:X$118,3,0)</f>
        <v>7</v>
      </c>
      <c r="I1941" s="162">
        <f ca="1">VLOOKUP(F1941,Zusammenführung!$Y$7:$AA$118,3,0)</f>
        <v>11</v>
      </c>
      <c r="J1941" s="286">
        <f ca="1">VLOOKUP(G1941,Zusammenführung!$AB$7:$AD$118,3,0)</f>
        <v>46</v>
      </c>
    </row>
    <row r="1942" spans="1:10" x14ac:dyDescent="0.25">
      <c r="A1942" s="6" t="s">
        <v>4060</v>
      </c>
      <c r="B1942" s="5" t="s">
        <v>4329</v>
      </c>
      <c r="C1942" s="5" t="s">
        <v>4300</v>
      </c>
      <c r="D1942" s="7">
        <v>1400000</v>
      </c>
      <c r="E1942" s="122">
        <f>VLOOKUP($D1942,Zusammenführung!$S$7:$AD$118,4,0)</f>
        <v>1500000</v>
      </c>
      <c r="F1942" s="123">
        <f>VLOOKUP($D1942,Zusammenführung!$S$7:$AD$118,7,0)</f>
        <v>1500000</v>
      </c>
      <c r="G1942" s="123">
        <f>VLOOKUP($D1942,Zusammenführung!$S$7:$AD$118,10,0)</f>
        <v>1365079.365079365</v>
      </c>
      <c r="H1942" s="285">
        <f ca="1">VLOOKUP(E1942,Zusammenführung!V$7:X$118,3,0)</f>
        <v>7</v>
      </c>
      <c r="I1942" s="162">
        <f ca="1">VLOOKUP(F1942,Zusammenführung!$Y$7:$AA$118,3,0)</f>
        <v>11</v>
      </c>
      <c r="J1942" s="286">
        <f ca="1">VLOOKUP(G1942,Zusammenführung!$AB$7:$AD$118,3,0)</f>
        <v>46</v>
      </c>
    </row>
    <row r="1943" spans="1:10" x14ac:dyDescent="0.25">
      <c r="A1943" s="6" t="s">
        <v>4061</v>
      </c>
      <c r="B1943" s="5" t="s">
        <v>4331</v>
      </c>
      <c r="C1943" s="5" t="s">
        <v>4300</v>
      </c>
      <c r="D1943" s="7">
        <v>1300000</v>
      </c>
      <c r="E1943" s="122">
        <f>VLOOKUP($D1943,Zusammenführung!$S$7:$AD$118,4,0)</f>
        <v>1500000</v>
      </c>
      <c r="F1943" s="123">
        <f>VLOOKUP($D1943,Zusammenführung!$S$7:$AD$118,7,0)</f>
        <v>1500000</v>
      </c>
      <c r="G1943" s="123">
        <f>VLOOKUP($D1943,Zusammenführung!$S$7:$AD$118,10,0)</f>
        <v>1365079.365079365</v>
      </c>
      <c r="H1943" s="285">
        <f ca="1">VLOOKUP(E1943,Zusammenführung!V$7:X$118,3,0)</f>
        <v>7</v>
      </c>
      <c r="I1943" s="162">
        <f ca="1">VLOOKUP(F1943,Zusammenführung!$Y$7:$AA$118,3,0)</f>
        <v>11</v>
      </c>
      <c r="J1943" s="286">
        <f ca="1">VLOOKUP(G1943,Zusammenführung!$AB$7:$AD$118,3,0)</f>
        <v>46</v>
      </c>
    </row>
    <row r="1944" spans="1:10" x14ac:dyDescent="0.25">
      <c r="A1944" s="6" t="s">
        <v>4062</v>
      </c>
      <c r="B1944" s="5" t="s">
        <v>4332</v>
      </c>
      <c r="C1944" s="5" t="s">
        <v>4300</v>
      </c>
      <c r="D1944" s="7">
        <v>1200000</v>
      </c>
      <c r="E1944" s="122">
        <f>VLOOKUP($D1944,Zusammenführung!$S$7:$AD$118,4,0)</f>
        <v>1500000</v>
      </c>
      <c r="F1944" s="123">
        <f>VLOOKUP($D1944,Zusammenführung!$S$7:$AD$118,7,0)</f>
        <v>1000000</v>
      </c>
      <c r="G1944" s="123">
        <f>VLOOKUP($D1944,Zusammenführung!$S$7:$AD$118,10,0)</f>
        <v>1219047.6190476189</v>
      </c>
      <c r="H1944" s="285">
        <f ca="1">VLOOKUP(E1944,Zusammenführung!V$7:X$118,3,0)</f>
        <v>7</v>
      </c>
      <c r="I1944" s="162">
        <f ca="1">VLOOKUP(F1944,Zusammenführung!$Y$7:$AA$118,3,0)</f>
        <v>10</v>
      </c>
      <c r="J1944" s="286">
        <f ca="1">VLOOKUP(G1944,Zusammenführung!$AB$7:$AD$118,3,0)</f>
        <v>45</v>
      </c>
    </row>
    <row r="1945" spans="1:10" x14ac:dyDescent="0.25">
      <c r="A1945" s="6" t="s">
        <v>4063</v>
      </c>
      <c r="B1945" s="5" t="s">
        <v>4334</v>
      </c>
      <c r="C1945" s="5" t="s">
        <v>4300</v>
      </c>
      <c r="D1945" s="7">
        <v>1200000</v>
      </c>
      <c r="E1945" s="122">
        <f>VLOOKUP($D1945,Zusammenführung!$S$7:$AD$118,4,0)</f>
        <v>1500000</v>
      </c>
      <c r="F1945" s="123">
        <f>VLOOKUP($D1945,Zusammenführung!$S$7:$AD$118,7,0)</f>
        <v>1000000</v>
      </c>
      <c r="G1945" s="123">
        <f>VLOOKUP($D1945,Zusammenführung!$S$7:$AD$118,10,0)</f>
        <v>1219047.6190476189</v>
      </c>
      <c r="H1945" s="285">
        <f ca="1">VLOOKUP(E1945,Zusammenführung!V$7:X$118,3,0)</f>
        <v>7</v>
      </c>
      <c r="I1945" s="162">
        <f ca="1">VLOOKUP(F1945,Zusammenführung!$Y$7:$AA$118,3,0)</f>
        <v>10</v>
      </c>
      <c r="J1945" s="286">
        <f ca="1">VLOOKUP(G1945,Zusammenführung!$AB$7:$AD$118,3,0)</f>
        <v>45</v>
      </c>
    </row>
    <row r="1946" spans="1:10" x14ac:dyDescent="0.25">
      <c r="A1946" s="6" t="s">
        <v>4064</v>
      </c>
      <c r="B1946" s="5" t="s">
        <v>4333</v>
      </c>
      <c r="C1946" s="5" t="s">
        <v>4300</v>
      </c>
      <c r="D1946" s="7">
        <v>1200000</v>
      </c>
      <c r="E1946" s="122">
        <f>VLOOKUP($D1946,Zusammenführung!$S$7:$AD$118,4,0)</f>
        <v>1500000</v>
      </c>
      <c r="F1946" s="123">
        <f>VLOOKUP($D1946,Zusammenführung!$S$7:$AD$118,7,0)</f>
        <v>1000000</v>
      </c>
      <c r="G1946" s="123">
        <f>VLOOKUP($D1946,Zusammenführung!$S$7:$AD$118,10,0)</f>
        <v>1219047.6190476189</v>
      </c>
      <c r="H1946" s="285">
        <f ca="1">VLOOKUP(E1946,Zusammenführung!V$7:X$118,3,0)</f>
        <v>7</v>
      </c>
      <c r="I1946" s="162">
        <f ca="1">VLOOKUP(F1946,Zusammenführung!$Y$7:$AA$118,3,0)</f>
        <v>10</v>
      </c>
      <c r="J1946" s="286">
        <f ca="1">VLOOKUP(G1946,Zusammenführung!$AB$7:$AD$118,3,0)</f>
        <v>45</v>
      </c>
    </row>
    <row r="1947" spans="1:10" x14ac:dyDescent="0.25">
      <c r="A1947" s="6" t="s">
        <v>4065</v>
      </c>
      <c r="B1947" s="5" t="s">
        <v>4335</v>
      </c>
      <c r="C1947" s="5" t="s">
        <v>4300</v>
      </c>
      <c r="D1947" s="7">
        <v>1200000</v>
      </c>
      <c r="E1947" s="122">
        <f>VLOOKUP($D1947,Zusammenführung!$S$7:$AD$118,4,0)</f>
        <v>1500000</v>
      </c>
      <c r="F1947" s="123">
        <f>VLOOKUP($D1947,Zusammenführung!$S$7:$AD$118,7,0)</f>
        <v>1000000</v>
      </c>
      <c r="G1947" s="123">
        <f>VLOOKUP($D1947,Zusammenführung!$S$7:$AD$118,10,0)</f>
        <v>1219047.6190476189</v>
      </c>
      <c r="H1947" s="285">
        <f ca="1">VLOOKUP(E1947,Zusammenführung!V$7:X$118,3,0)</f>
        <v>7</v>
      </c>
      <c r="I1947" s="162">
        <f ca="1">VLOOKUP(F1947,Zusammenführung!$Y$7:$AA$118,3,0)</f>
        <v>10</v>
      </c>
      <c r="J1947" s="286">
        <f ca="1">VLOOKUP(G1947,Zusammenführung!$AB$7:$AD$118,3,0)</f>
        <v>45</v>
      </c>
    </row>
    <row r="1948" spans="1:10" x14ac:dyDescent="0.25">
      <c r="A1948" s="6" t="s">
        <v>4066</v>
      </c>
      <c r="B1948" s="5" t="s">
        <v>4337</v>
      </c>
      <c r="C1948" s="5" t="s">
        <v>4300</v>
      </c>
      <c r="D1948" s="7">
        <v>1200000</v>
      </c>
      <c r="E1948" s="122">
        <f>VLOOKUP($D1948,Zusammenführung!$S$7:$AD$118,4,0)</f>
        <v>1500000</v>
      </c>
      <c r="F1948" s="123">
        <f>VLOOKUP($D1948,Zusammenführung!$S$7:$AD$118,7,0)</f>
        <v>1000000</v>
      </c>
      <c r="G1948" s="123">
        <f>VLOOKUP($D1948,Zusammenführung!$S$7:$AD$118,10,0)</f>
        <v>1219047.6190476189</v>
      </c>
      <c r="H1948" s="285">
        <f ca="1">VLOOKUP(E1948,Zusammenführung!V$7:X$118,3,0)</f>
        <v>7</v>
      </c>
      <c r="I1948" s="162">
        <f ca="1">VLOOKUP(F1948,Zusammenführung!$Y$7:$AA$118,3,0)</f>
        <v>10</v>
      </c>
      <c r="J1948" s="286">
        <f ca="1">VLOOKUP(G1948,Zusammenführung!$AB$7:$AD$118,3,0)</f>
        <v>45</v>
      </c>
    </row>
    <row r="1949" spans="1:10" x14ac:dyDescent="0.25">
      <c r="A1949" s="6" t="s">
        <v>4067</v>
      </c>
      <c r="B1949" s="5" t="s">
        <v>4336</v>
      </c>
      <c r="C1949" s="5" t="s">
        <v>4300</v>
      </c>
      <c r="D1949" s="7">
        <v>1200000</v>
      </c>
      <c r="E1949" s="122">
        <f>VLOOKUP($D1949,Zusammenführung!$S$7:$AD$118,4,0)</f>
        <v>1500000</v>
      </c>
      <c r="F1949" s="123">
        <f>VLOOKUP($D1949,Zusammenführung!$S$7:$AD$118,7,0)</f>
        <v>1000000</v>
      </c>
      <c r="G1949" s="123">
        <f>VLOOKUP($D1949,Zusammenführung!$S$7:$AD$118,10,0)</f>
        <v>1219047.6190476189</v>
      </c>
      <c r="H1949" s="285">
        <f ca="1">VLOOKUP(E1949,Zusammenführung!V$7:X$118,3,0)</f>
        <v>7</v>
      </c>
      <c r="I1949" s="162">
        <f ca="1">VLOOKUP(F1949,Zusammenführung!$Y$7:$AA$118,3,0)</f>
        <v>10</v>
      </c>
      <c r="J1949" s="286">
        <f ca="1">VLOOKUP(G1949,Zusammenführung!$AB$7:$AD$118,3,0)</f>
        <v>45</v>
      </c>
    </row>
    <row r="1950" spans="1:10" x14ac:dyDescent="0.25">
      <c r="A1950" s="6" t="s">
        <v>4068</v>
      </c>
      <c r="B1950" s="5" t="s">
        <v>4339</v>
      </c>
      <c r="C1950" s="5" t="s">
        <v>4300</v>
      </c>
      <c r="D1950" s="7">
        <v>1000000</v>
      </c>
      <c r="E1950" s="122">
        <f>VLOOKUP($D1950,Zusammenführung!$S$7:$AD$118,4,0)</f>
        <v>800000</v>
      </c>
      <c r="F1950" s="123">
        <f>VLOOKUP($D1950,Zusammenführung!$S$7:$AD$118,7,0)</f>
        <v>1000000</v>
      </c>
      <c r="G1950" s="123">
        <f>VLOOKUP($D1950,Zusammenführung!$S$7:$AD$118,10,0)</f>
        <v>936507.93650793657</v>
      </c>
      <c r="H1950" s="285">
        <f ca="1">VLOOKUP(E1950,Zusammenführung!V$7:X$118,3,0)</f>
        <v>6</v>
      </c>
      <c r="I1950" s="162">
        <f ca="1">VLOOKUP(F1950,Zusammenführung!$Y$7:$AA$118,3,0)</f>
        <v>10</v>
      </c>
      <c r="J1950" s="286">
        <f ca="1">VLOOKUP(G1950,Zusammenführung!$AB$7:$AD$118,3,0)</f>
        <v>43</v>
      </c>
    </row>
    <row r="1951" spans="1:10" x14ac:dyDescent="0.25">
      <c r="A1951" s="6" t="s">
        <v>4069</v>
      </c>
      <c r="B1951" s="5" t="s">
        <v>4341</v>
      </c>
      <c r="C1951" s="5" t="s">
        <v>4300</v>
      </c>
      <c r="D1951" s="7">
        <v>1000000</v>
      </c>
      <c r="E1951" s="122">
        <f>VLOOKUP($D1951,Zusammenführung!$S$7:$AD$118,4,0)</f>
        <v>800000</v>
      </c>
      <c r="F1951" s="123">
        <f>VLOOKUP($D1951,Zusammenführung!$S$7:$AD$118,7,0)</f>
        <v>1000000</v>
      </c>
      <c r="G1951" s="123">
        <f>VLOOKUP($D1951,Zusammenführung!$S$7:$AD$118,10,0)</f>
        <v>936507.93650793657</v>
      </c>
      <c r="H1951" s="285">
        <f ca="1">VLOOKUP(E1951,Zusammenführung!V$7:X$118,3,0)</f>
        <v>6</v>
      </c>
      <c r="I1951" s="162">
        <f ca="1">VLOOKUP(F1951,Zusammenführung!$Y$7:$AA$118,3,0)</f>
        <v>10</v>
      </c>
      <c r="J1951" s="286">
        <f ca="1">VLOOKUP(G1951,Zusammenführung!$AB$7:$AD$118,3,0)</f>
        <v>43</v>
      </c>
    </row>
    <row r="1952" spans="1:10" x14ac:dyDescent="0.25">
      <c r="A1952" s="6" t="s">
        <v>4070</v>
      </c>
      <c r="B1952" s="5" t="s">
        <v>4340</v>
      </c>
      <c r="C1952" s="5" t="s">
        <v>4300</v>
      </c>
      <c r="D1952" s="7">
        <v>1000000</v>
      </c>
      <c r="E1952" s="122">
        <f>VLOOKUP($D1952,Zusammenführung!$S$7:$AD$118,4,0)</f>
        <v>800000</v>
      </c>
      <c r="F1952" s="123">
        <f>VLOOKUP($D1952,Zusammenführung!$S$7:$AD$118,7,0)</f>
        <v>1000000</v>
      </c>
      <c r="G1952" s="123">
        <f>VLOOKUP($D1952,Zusammenführung!$S$7:$AD$118,10,0)</f>
        <v>936507.93650793657</v>
      </c>
      <c r="H1952" s="285">
        <f ca="1">VLOOKUP(E1952,Zusammenführung!V$7:X$118,3,0)</f>
        <v>6</v>
      </c>
      <c r="I1952" s="162">
        <f ca="1">VLOOKUP(F1952,Zusammenführung!$Y$7:$AA$118,3,0)</f>
        <v>10</v>
      </c>
      <c r="J1952" s="286">
        <f ca="1">VLOOKUP(G1952,Zusammenführung!$AB$7:$AD$118,3,0)</f>
        <v>43</v>
      </c>
    </row>
    <row r="1953" spans="1:10" x14ac:dyDescent="0.25">
      <c r="A1953" s="6" t="s">
        <v>4071</v>
      </c>
      <c r="B1953" s="5" t="s">
        <v>1674</v>
      </c>
      <c r="C1953" s="5" t="s">
        <v>4300</v>
      </c>
      <c r="D1953" s="7">
        <v>1000000</v>
      </c>
      <c r="E1953" s="122">
        <f>VLOOKUP($D1953,Zusammenführung!$S$7:$AD$118,4,0)</f>
        <v>800000</v>
      </c>
      <c r="F1953" s="123">
        <f>VLOOKUP($D1953,Zusammenführung!$S$7:$AD$118,7,0)</f>
        <v>1000000</v>
      </c>
      <c r="G1953" s="123">
        <f>VLOOKUP($D1953,Zusammenführung!$S$7:$AD$118,10,0)</f>
        <v>936507.93650793657</v>
      </c>
      <c r="H1953" s="285">
        <f ca="1">VLOOKUP(E1953,Zusammenführung!V$7:X$118,3,0)</f>
        <v>6</v>
      </c>
      <c r="I1953" s="162">
        <f ca="1">VLOOKUP(F1953,Zusammenführung!$Y$7:$AA$118,3,0)</f>
        <v>10</v>
      </c>
      <c r="J1953" s="286">
        <f ca="1">VLOOKUP(G1953,Zusammenführung!$AB$7:$AD$118,3,0)</f>
        <v>43</v>
      </c>
    </row>
    <row r="1954" spans="1:10" x14ac:dyDescent="0.25">
      <c r="A1954" s="6" t="s">
        <v>4072</v>
      </c>
      <c r="B1954" s="5" t="s">
        <v>4338</v>
      </c>
      <c r="C1954" s="5" t="s">
        <v>4300</v>
      </c>
      <c r="D1954" s="7">
        <v>1000000</v>
      </c>
      <c r="E1954" s="122">
        <f>VLOOKUP($D1954,Zusammenführung!$S$7:$AD$118,4,0)</f>
        <v>800000</v>
      </c>
      <c r="F1954" s="123">
        <f>VLOOKUP($D1954,Zusammenführung!$S$7:$AD$118,7,0)</f>
        <v>1000000</v>
      </c>
      <c r="G1954" s="123">
        <f>VLOOKUP($D1954,Zusammenführung!$S$7:$AD$118,10,0)</f>
        <v>936507.93650793657</v>
      </c>
      <c r="H1954" s="285">
        <f ca="1">VLOOKUP(E1954,Zusammenführung!V$7:X$118,3,0)</f>
        <v>6</v>
      </c>
      <c r="I1954" s="162">
        <f ca="1">VLOOKUP(F1954,Zusammenführung!$Y$7:$AA$118,3,0)</f>
        <v>10</v>
      </c>
      <c r="J1954" s="286">
        <f ca="1">VLOOKUP(G1954,Zusammenführung!$AB$7:$AD$118,3,0)</f>
        <v>43</v>
      </c>
    </row>
    <row r="1955" spans="1:10" x14ac:dyDescent="0.25">
      <c r="A1955" s="6" t="s">
        <v>4073</v>
      </c>
      <c r="B1955" s="5" t="s">
        <v>4342</v>
      </c>
      <c r="C1955" s="5" t="s">
        <v>4300</v>
      </c>
      <c r="D1955" s="7">
        <v>950000</v>
      </c>
      <c r="E1955" s="122">
        <f>VLOOKUP($D1955,Zusammenführung!$S$7:$AD$118,4,0)</f>
        <v>800000</v>
      </c>
      <c r="F1955" s="123">
        <f>VLOOKUP($D1955,Zusammenführung!$S$7:$AD$118,7,0)</f>
        <v>1000000</v>
      </c>
      <c r="G1955" s="123">
        <f>VLOOKUP($D1955,Zusammenführung!$S$7:$AD$118,10,0)</f>
        <v>936507.93650793657</v>
      </c>
      <c r="H1955" s="285">
        <f ca="1">VLOOKUP(E1955,Zusammenführung!V$7:X$118,3,0)</f>
        <v>6</v>
      </c>
      <c r="I1955" s="162">
        <f ca="1">VLOOKUP(F1955,Zusammenführung!$Y$7:$AA$118,3,0)</f>
        <v>10</v>
      </c>
      <c r="J1955" s="286">
        <f ca="1">VLOOKUP(G1955,Zusammenführung!$AB$7:$AD$118,3,0)</f>
        <v>43</v>
      </c>
    </row>
    <row r="1956" spans="1:10" x14ac:dyDescent="0.25">
      <c r="A1956" s="6" t="s">
        <v>4074</v>
      </c>
      <c r="B1956" s="5" t="s">
        <v>4343</v>
      </c>
      <c r="C1956" s="5" t="s">
        <v>4300</v>
      </c>
      <c r="D1956" s="7">
        <v>950000</v>
      </c>
      <c r="E1956" s="122">
        <f>VLOOKUP($D1956,Zusammenführung!$S$7:$AD$118,4,0)</f>
        <v>800000</v>
      </c>
      <c r="F1956" s="123">
        <f>VLOOKUP($D1956,Zusammenführung!$S$7:$AD$118,7,0)</f>
        <v>1000000</v>
      </c>
      <c r="G1956" s="123">
        <f>VLOOKUP($D1956,Zusammenführung!$S$7:$AD$118,10,0)</f>
        <v>936507.93650793657</v>
      </c>
      <c r="H1956" s="285">
        <f ca="1">VLOOKUP(E1956,Zusammenführung!V$7:X$118,3,0)</f>
        <v>6</v>
      </c>
      <c r="I1956" s="162">
        <f ca="1">VLOOKUP(F1956,Zusammenführung!$Y$7:$AA$118,3,0)</f>
        <v>10</v>
      </c>
      <c r="J1956" s="286">
        <f ca="1">VLOOKUP(G1956,Zusammenführung!$AB$7:$AD$118,3,0)</f>
        <v>43</v>
      </c>
    </row>
    <row r="1957" spans="1:10" x14ac:dyDescent="0.25">
      <c r="A1957" s="6" t="s">
        <v>4075</v>
      </c>
      <c r="B1957" s="5" t="s">
        <v>4344</v>
      </c>
      <c r="C1957" s="5" t="s">
        <v>4300</v>
      </c>
      <c r="D1957" s="7">
        <v>900000</v>
      </c>
      <c r="E1957" s="122">
        <f>VLOOKUP($D1957,Zusammenführung!$S$7:$AD$118,4,0)</f>
        <v>800000</v>
      </c>
      <c r="F1957" s="123">
        <f>VLOOKUP($D1957,Zusammenführung!$S$7:$AD$118,7,0)</f>
        <v>800000</v>
      </c>
      <c r="G1957" s="123">
        <f>VLOOKUP($D1957,Zusammenführung!$S$7:$AD$118,10,0)</f>
        <v>936507.93650793657</v>
      </c>
      <c r="H1957" s="285">
        <f ca="1">VLOOKUP(E1957,Zusammenführung!V$7:X$118,3,0)</f>
        <v>6</v>
      </c>
      <c r="I1957" s="162">
        <f ca="1">VLOOKUP(F1957,Zusammenführung!$Y$7:$AA$118,3,0)</f>
        <v>9</v>
      </c>
      <c r="J1957" s="286">
        <f ca="1">VLOOKUP(G1957,Zusammenführung!$AB$7:$AD$118,3,0)</f>
        <v>43</v>
      </c>
    </row>
    <row r="1958" spans="1:10" x14ac:dyDescent="0.25">
      <c r="A1958" s="6" t="s">
        <v>4076</v>
      </c>
      <c r="B1958" s="5" t="s">
        <v>4345</v>
      </c>
      <c r="C1958" s="5" t="s">
        <v>4300</v>
      </c>
      <c r="D1958" s="7">
        <v>850000</v>
      </c>
      <c r="E1958" s="122">
        <f>VLOOKUP($D1958,Zusammenführung!$S$7:$AD$118,4,0)</f>
        <v>800000</v>
      </c>
      <c r="F1958" s="123">
        <f>VLOOKUP($D1958,Zusammenführung!$S$7:$AD$118,7,0)</f>
        <v>800000</v>
      </c>
      <c r="G1958" s="123">
        <f>VLOOKUP($D1958,Zusammenführung!$S$7:$AD$118,10,0)</f>
        <v>800000</v>
      </c>
      <c r="H1958" s="285">
        <f ca="1">VLOOKUP(E1958,Zusammenführung!V$7:X$118,3,0)</f>
        <v>6</v>
      </c>
      <c r="I1958" s="162">
        <f ca="1">VLOOKUP(F1958,Zusammenführung!$Y$7:$AA$118,3,0)</f>
        <v>9</v>
      </c>
      <c r="J1958" s="286">
        <f ca="1">VLOOKUP(G1958,Zusammenführung!$AB$7:$AD$118,3,0)</f>
        <v>42</v>
      </c>
    </row>
    <row r="1959" spans="1:10" x14ac:dyDescent="0.25">
      <c r="A1959" s="6" t="s">
        <v>4077</v>
      </c>
      <c r="B1959" s="5" t="s">
        <v>4346</v>
      </c>
      <c r="C1959" s="5" t="s">
        <v>4300</v>
      </c>
      <c r="D1959" s="7">
        <v>800000</v>
      </c>
      <c r="E1959" s="122">
        <f>VLOOKUP($D1959,Zusammenführung!$S$7:$AD$118,4,0)</f>
        <v>800000</v>
      </c>
      <c r="F1959" s="123">
        <f>VLOOKUP($D1959,Zusammenführung!$S$7:$AD$118,7,0)</f>
        <v>800000</v>
      </c>
      <c r="G1959" s="123">
        <f>VLOOKUP($D1959,Zusammenführung!$S$7:$AD$118,10,0)</f>
        <v>800000</v>
      </c>
      <c r="H1959" s="285">
        <f ca="1">VLOOKUP(E1959,Zusammenführung!V$7:X$118,3,0)</f>
        <v>6</v>
      </c>
      <c r="I1959" s="162">
        <f ca="1">VLOOKUP(F1959,Zusammenführung!$Y$7:$AA$118,3,0)</f>
        <v>9</v>
      </c>
      <c r="J1959" s="286">
        <f ca="1">VLOOKUP(G1959,Zusammenführung!$AB$7:$AD$118,3,0)</f>
        <v>42</v>
      </c>
    </row>
    <row r="1960" spans="1:10" x14ac:dyDescent="0.25">
      <c r="A1960" s="6" t="s">
        <v>4078</v>
      </c>
      <c r="B1960" s="5" t="s">
        <v>4347</v>
      </c>
      <c r="C1960" s="5" t="s">
        <v>4300</v>
      </c>
      <c r="D1960" s="7">
        <v>800000</v>
      </c>
      <c r="E1960" s="122">
        <f>VLOOKUP($D1960,Zusammenführung!$S$7:$AD$118,4,0)</f>
        <v>800000</v>
      </c>
      <c r="F1960" s="123">
        <f>VLOOKUP($D1960,Zusammenführung!$S$7:$AD$118,7,0)</f>
        <v>800000</v>
      </c>
      <c r="G1960" s="123">
        <f>VLOOKUP($D1960,Zusammenführung!$S$7:$AD$118,10,0)</f>
        <v>800000</v>
      </c>
      <c r="H1960" s="285">
        <f ca="1">VLOOKUP(E1960,Zusammenführung!V$7:X$118,3,0)</f>
        <v>6</v>
      </c>
      <c r="I1960" s="162">
        <f ca="1">VLOOKUP(F1960,Zusammenführung!$Y$7:$AA$118,3,0)</f>
        <v>9</v>
      </c>
      <c r="J1960" s="286">
        <f ca="1">VLOOKUP(G1960,Zusammenführung!$AB$7:$AD$118,3,0)</f>
        <v>42</v>
      </c>
    </row>
    <row r="1961" spans="1:10" x14ac:dyDescent="0.25">
      <c r="A1961" s="6" t="s">
        <v>4079</v>
      </c>
      <c r="B1961" s="5" t="s">
        <v>4349</v>
      </c>
      <c r="C1961" s="5" t="s">
        <v>4300</v>
      </c>
      <c r="D1961" s="7">
        <v>800000</v>
      </c>
      <c r="E1961" s="122">
        <f>VLOOKUP($D1961,Zusammenführung!$S$7:$AD$118,4,0)</f>
        <v>800000</v>
      </c>
      <c r="F1961" s="123">
        <f>VLOOKUP($D1961,Zusammenführung!$S$7:$AD$118,7,0)</f>
        <v>800000</v>
      </c>
      <c r="G1961" s="123">
        <f>VLOOKUP($D1961,Zusammenführung!$S$7:$AD$118,10,0)</f>
        <v>800000</v>
      </c>
      <c r="H1961" s="285">
        <f ca="1">VLOOKUP(E1961,Zusammenführung!V$7:X$118,3,0)</f>
        <v>6</v>
      </c>
      <c r="I1961" s="162">
        <f ca="1">VLOOKUP(F1961,Zusammenführung!$Y$7:$AA$118,3,0)</f>
        <v>9</v>
      </c>
      <c r="J1961" s="286">
        <f ca="1">VLOOKUP(G1961,Zusammenführung!$AB$7:$AD$118,3,0)</f>
        <v>42</v>
      </c>
    </row>
    <row r="1962" spans="1:10" x14ac:dyDescent="0.25">
      <c r="A1962" s="6" t="s">
        <v>4080</v>
      </c>
      <c r="B1962" s="5" t="s">
        <v>4350</v>
      </c>
      <c r="C1962" s="5" t="s">
        <v>4300</v>
      </c>
      <c r="D1962" s="7">
        <v>800000</v>
      </c>
      <c r="E1962" s="122">
        <f>VLOOKUP($D1962,Zusammenführung!$S$7:$AD$118,4,0)</f>
        <v>800000</v>
      </c>
      <c r="F1962" s="123">
        <f>VLOOKUP($D1962,Zusammenführung!$S$7:$AD$118,7,0)</f>
        <v>800000</v>
      </c>
      <c r="G1962" s="123">
        <f>VLOOKUP($D1962,Zusammenführung!$S$7:$AD$118,10,0)</f>
        <v>800000</v>
      </c>
      <c r="H1962" s="285">
        <f ca="1">VLOOKUP(E1962,Zusammenführung!V$7:X$118,3,0)</f>
        <v>6</v>
      </c>
      <c r="I1962" s="162">
        <f ca="1">VLOOKUP(F1962,Zusammenführung!$Y$7:$AA$118,3,0)</f>
        <v>9</v>
      </c>
      <c r="J1962" s="286">
        <f ca="1">VLOOKUP(G1962,Zusammenführung!$AB$7:$AD$118,3,0)</f>
        <v>42</v>
      </c>
    </row>
    <row r="1963" spans="1:10" x14ac:dyDescent="0.25">
      <c r="A1963" s="6" t="s">
        <v>4081</v>
      </c>
      <c r="B1963" s="5" t="s">
        <v>4348</v>
      </c>
      <c r="C1963" s="5" t="s">
        <v>4300</v>
      </c>
      <c r="D1963" s="7">
        <v>800000</v>
      </c>
      <c r="E1963" s="122">
        <f>VLOOKUP($D1963,Zusammenführung!$S$7:$AD$118,4,0)</f>
        <v>800000</v>
      </c>
      <c r="F1963" s="123">
        <f>VLOOKUP($D1963,Zusammenführung!$S$7:$AD$118,7,0)</f>
        <v>800000</v>
      </c>
      <c r="G1963" s="123">
        <f>VLOOKUP($D1963,Zusammenführung!$S$7:$AD$118,10,0)</f>
        <v>800000</v>
      </c>
      <c r="H1963" s="285">
        <f ca="1">VLOOKUP(E1963,Zusammenführung!V$7:X$118,3,0)</f>
        <v>6</v>
      </c>
      <c r="I1963" s="162">
        <f ca="1">VLOOKUP(F1963,Zusammenführung!$Y$7:$AA$118,3,0)</f>
        <v>9</v>
      </c>
      <c r="J1963" s="286">
        <f ca="1">VLOOKUP(G1963,Zusammenführung!$AB$7:$AD$118,3,0)</f>
        <v>42</v>
      </c>
    </row>
    <row r="1964" spans="1:10" x14ac:dyDescent="0.25">
      <c r="A1964" s="6" t="s">
        <v>4082</v>
      </c>
      <c r="B1964" s="5" t="s">
        <v>4351</v>
      </c>
      <c r="C1964" s="5" t="s">
        <v>4300</v>
      </c>
      <c r="D1964" s="7">
        <v>750000</v>
      </c>
      <c r="E1964" s="122">
        <f>VLOOKUP($D1964,Zusammenführung!$S$7:$AD$118,4,0)</f>
        <v>800000</v>
      </c>
      <c r="F1964" s="123">
        <f>VLOOKUP($D1964,Zusammenführung!$S$7:$AD$118,7,0)</f>
        <v>800000</v>
      </c>
      <c r="G1964" s="123">
        <f>VLOOKUP($D1964,Zusammenführung!$S$7:$AD$118,10,0)</f>
        <v>749295.77464788756</v>
      </c>
      <c r="H1964" s="285">
        <f ca="1">VLOOKUP(E1964,Zusammenführung!V$7:X$118,3,0)</f>
        <v>6</v>
      </c>
      <c r="I1964" s="162">
        <f ca="1">VLOOKUP(F1964,Zusammenführung!$Y$7:$AA$118,3,0)</f>
        <v>9</v>
      </c>
      <c r="J1964" s="286">
        <f ca="1">VLOOKUP(G1964,Zusammenführung!$AB$7:$AD$118,3,0)</f>
        <v>41</v>
      </c>
    </row>
    <row r="1965" spans="1:10" x14ac:dyDescent="0.25">
      <c r="A1965" s="6" t="s">
        <v>4083</v>
      </c>
      <c r="B1965" s="5" t="s">
        <v>4353</v>
      </c>
      <c r="C1965" s="5" t="s">
        <v>4300</v>
      </c>
      <c r="D1965" s="7">
        <v>750000</v>
      </c>
      <c r="E1965" s="122">
        <f>VLOOKUP($D1965,Zusammenführung!$S$7:$AD$118,4,0)</f>
        <v>800000</v>
      </c>
      <c r="F1965" s="123">
        <f>VLOOKUP($D1965,Zusammenführung!$S$7:$AD$118,7,0)</f>
        <v>800000</v>
      </c>
      <c r="G1965" s="123">
        <f>VLOOKUP($D1965,Zusammenführung!$S$7:$AD$118,10,0)</f>
        <v>749295.77464788756</v>
      </c>
      <c r="H1965" s="285">
        <f ca="1">VLOOKUP(E1965,Zusammenführung!V$7:X$118,3,0)</f>
        <v>6</v>
      </c>
      <c r="I1965" s="162">
        <f ca="1">VLOOKUP(F1965,Zusammenführung!$Y$7:$AA$118,3,0)</f>
        <v>9</v>
      </c>
      <c r="J1965" s="286">
        <f ca="1">VLOOKUP(G1965,Zusammenführung!$AB$7:$AD$118,3,0)</f>
        <v>41</v>
      </c>
    </row>
    <row r="1966" spans="1:10" x14ac:dyDescent="0.25">
      <c r="A1966" s="6" t="s">
        <v>4084</v>
      </c>
      <c r="B1966" s="5" t="s">
        <v>4354</v>
      </c>
      <c r="C1966" s="5" t="s">
        <v>4300</v>
      </c>
      <c r="D1966" s="7">
        <v>750000</v>
      </c>
      <c r="E1966" s="122">
        <f>VLOOKUP($D1966,Zusammenführung!$S$7:$AD$118,4,0)</f>
        <v>800000</v>
      </c>
      <c r="F1966" s="123">
        <f>VLOOKUP($D1966,Zusammenführung!$S$7:$AD$118,7,0)</f>
        <v>800000</v>
      </c>
      <c r="G1966" s="123">
        <f>VLOOKUP($D1966,Zusammenführung!$S$7:$AD$118,10,0)</f>
        <v>749295.77464788756</v>
      </c>
      <c r="H1966" s="285">
        <f ca="1">VLOOKUP(E1966,Zusammenführung!V$7:X$118,3,0)</f>
        <v>6</v>
      </c>
      <c r="I1966" s="162">
        <f ca="1">VLOOKUP(F1966,Zusammenführung!$Y$7:$AA$118,3,0)</f>
        <v>9</v>
      </c>
      <c r="J1966" s="286">
        <f ca="1">VLOOKUP(G1966,Zusammenführung!$AB$7:$AD$118,3,0)</f>
        <v>41</v>
      </c>
    </row>
    <row r="1967" spans="1:10" x14ac:dyDescent="0.25">
      <c r="A1967" s="6" t="s">
        <v>4085</v>
      </c>
      <c r="B1967" s="5" t="s">
        <v>4352</v>
      </c>
      <c r="C1967" s="5" t="s">
        <v>4300</v>
      </c>
      <c r="D1967" s="7">
        <v>750000</v>
      </c>
      <c r="E1967" s="122">
        <f>VLOOKUP($D1967,Zusammenführung!$S$7:$AD$118,4,0)</f>
        <v>800000</v>
      </c>
      <c r="F1967" s="123">
        <f>VLOOKUP($D1967,Zusammenführung!$S$7:$AD$118,7,0)</f>
        <v>800000</v>
      </c>
      <c r="G1967" s="123">
        <f>VLOOKUP($D1967,Zusammenführung!$S$7:$AD$118,10,0)</f>
        <v>749295.77464788756</v>
      </c>
      <c r="H1967" s="285">
        <f ca="1">VLOOKUP(E1967,Zusammenführung!V$7:X$118,3,0)</f>
        <v>6</v>
      </c>
      <c r="I1967" s="162">
        <f ca="1">VLOOKUP(F1967,Zusammenführung!$Y$7:$AA$118,3,0)</f>
        <v>9</v>
      </c>
      <c r="J1967" s="286">
        <f ca="1">VLOOKUP(G1967,Zusammenführung!$AB$7:$AD$118,3,0)</f>
        <v>41</v>
      </c>
    </row>
    <row r="1968" spans="1:10" x14ac:dyDescent="0.25">
      <c r="A1968" s="6" t="s">
        <v>4086</v>
      </c>
      <c r="B1968" s="5" t="s">
        <v>4356</v>
      </c>
      <c r="C1968" s="5" t="s">
        <v>4300</v>
      </c>
      <c r="D1968" s="7">
        <v>700000</v>
      </c>
      <c r="E1968" s="122">
        <f>VLOOKUP($D1968,Zusammenführung!$S$7:$AD$118,4,0)</f>
        <v>800000</v>
      </c>
      <c r="F1968" s="123">
        <f>VLOOKUP($D1968,Zusammenführung!$S$7:$AD$118,7,0)</f>
        <v>600000</v>
      </c>
      <c r="G1968" s="123">
        <f>VLOOKUP($D1968,Zusammenführung!$S$7:$AD$118,10,0)</f>
        <v>699798.79275653942</v>
      </c>
      <c r="H1968" s="285">
        <f ca="1">VLOOKUP(E1968,Zusammenführung!V$7:X$118,3,0)</f>
        <v>6</v>
      </c>
      <c r="I1968" s="162">
        <f ca="1">VLOOKUP(F1968,Zusammenführung!$Y$7:$AA$118,3,0)</f>
        <v>8</v>
      </c>
      <c r="J1968" s="286">
        <f ca="1">VLOOKUP(G1968,Zusammenführung!$AB$7:$AD$118,3,0)</f>
        <v>40</v>
      </c>
    </row>
    <row r="1969" spans="1:10" x14ac:dyDescent="0.25">
      <c r="A1969" s="6" t="s">
        <v>4087</v>
      </c>
      <c r="B1969" s="5" t="s">
        <v>4355</v>
      </c>
      <c r="C1969" s="5" t="s">
        <v>4300</v>
      </c>
      <c r="D1969" s="7">
        <v>700000</v>
      </c>
      <c r="E1969" s="122">
        <f>VLOOKUP($D1969,Zusammenführung!$S$7:$AD$118,4,0)</f>
        <v>800000</v>
      </c>
      <c r="F1969" s="123">
        <f>VLOOKUP($D1969,Zusammenführung!$S$7:$AD$118,7,0)</f>
        <v>600000</v>
      </c>
      <c r="G1969" s="123">
        <f>VLOOKUP($D1969,Zusammenführung!$S$7:$AD$118,10,0)</f>
        <v>699798.79275653942</v>
      </c>
      <c r="H1969" s="285">
        <f ca="1">VLOOKUP(E1969,Zusammenführung!V$7:X$118,3,0)</f>
        <v>6</v>
      </c>
      <c r="I1969" s="162">
        <f ca="1">VLOOKUP(F1969,Zusammenführung!$Y$7:$AA$118,3,0)</f>
        <v>8</v>
      </c>
      <c r="J1969" s="286">
        <f ca="1">VLOOKUP(G1969,Zusammenführung!$AB$7:$AD$118,3,0)</f>
        <v>40</v>
      </c>
    </row>
    <row r="1970" spans="1:10" x14ac:dyDescent="0.25">
      <c r="A1970" s="6" t="s">
        <v>4088</v>
      </c>
      <c r="B1970" s="5" t="s">
        <v>4357</v>
      </c>
      <c r="C1970" s="5" t="s">
        <v>4300</v>
      </c>
      <c r="D1970" s="7">
        <v>650000</v>
      </c>
      <c r="E1970" s="122">
        <f>VLOOKUP($D1970,Zusammenführung!$S$7:$AD$118,4,0)</f>
        <v>500000</v>
      </c>
      <c r="F1970" s="123">
        <f>VLOOKUP($D1970,Zusammenführung!$S$7:$AD$118,7,0)</f>
        <v>600000</v>
      </c>
      <c r="G1970" s="123">
        <f>VLOOKUP($D1970,Zusammenführung!$S$7:$AD$118,10,0)</f>
        <v>651509.05432595592</v>
      </c>
      <c r="H1970" s="285">
        <f ca="1">VLOOKUP(E1970,Zusammenführung!V$7:X$118,3,0)</f>
        <v>5</v>
      </c>
      <c r="I1970" s="162">
        <f ca="1">VLOOKUP(F1970,Zusammenführung!$Y$7:$AA$118,3,0)</f>
        <v>8</v>
      </c>
      <c r="J1970" s="286">
        <f ca="1">VLOOKUP(G1970,Zusammenführung!$AB$7:$AD$118,3,0)</f>
        <v>39</v>
      </c>
    </row>
    <row r="1971" spans="1:10" x14ac:dyDescent="0.25">
      <c r="A1971" s="6" t="s">
        <v>4089</v>
      </c>
      <c r="B1971" s="5" t="s">
        <v>4358</v>
      </c>
      <c r="C1971" s="5" t="s">
        <v>4300</v>
      </c>
      <c r="D1971" s="7">
        <v>600000</v>
      </c>
      <c r="E1971" s="122">
        <f>VLOOKUP($D1971,Zusammenführung!$S$7:$AD$118,4,0)</f>
        <v>500000</v>
      </c>
      <c r="F1971" s="123">
        <f>VLOOKUP($D1971,Zusammenführung!$S$7:$AD$118,7,0)</f>
        <v>600000</v>
      </c>
      <c r="G1971" s="123">
        <f>VLOOKUP($D1971,Zusammenführung!$S$7:$AD$118,10,0)</f>
        <v>604426.55935613695</v>
      </c>
      <c r="H1971" s="285">
        <f ca="1">VLOOKUP(E1971,Zusammenführung!V$7:X$118,3,0)</f>
        <v>5</v>
      </c>
      <c r="I1971" s="162">
        <f ca="1">VLOOKUP(F1971,Zusammenführung!$Y$7:$AA$118,3,0)</f>
        <v>8</v>
      </c>
      <c r="J1971" s="286">
        <f ca="1">VLOOKUP(G1971,Zusammenführung!$AB$7:$AD$118,3,0)</f>
        <v>38</v>
      </c>
    </row>
    <row r="1972" spans="1:10" x14ac:dyDescent="0.25">
      <c r="A1972" s="6" t="s">
        <v>4090</v>
      </c>
      <c r="B1972" s="5" t="s">
        <v>4362</v>
      </c>
      <c r="C1972" s="5" t="s">
        <v>4300</v>
      </c>
      <c r="D1972" s="7">
        <v>550000</v>
      </c>
      <c r="E1972" s="122">
        <f>VLOOKUP($D1972,Zusammenführung!$S$7:$AD$118,4,0)</f>
        <v>500000</v>
      </c>
      <c r="F1972" s="123">
        <f>VLOOKUP($D1972,Zusammenführung!$S$7:$AD$118,7,0)</f>
        <v>600000</v>
      </c>
      <c r="G1972" s="123">
        <f>VLOOKUP($D1972,Zusammenführung!$S$7:$AD$118,10,0)</f>
        <v>558551.30784708261</v>
      </c>
      <c r="H1972" s="285">
        <f ca="1">VLOOKUP(E1972,Zusammenführung!V$7:X$118,3,0)</f>
        <v>5</v>
      </c>
      <c r="I1972" s="162">
        <f ca="1">VLOOKUP(F1972,Zusammenführung!$Y$7:$AA$118,3,0)</f>
        <v>8</v>
      </c>
      <c r="J1972" s="286">
        <f ca="1">VLOOKUP(G1972,Zusammenführung!$AB$7:$AD$118,3,0)</f>
        <v>37</v>
      </c>
    </row>
    <row r="1973" spans="1:10" x14ac:dyDescent="0.25">
      <c r="A1973" s="6" t="s">
        <v>4091</v>
      </c>
      <c r="B1973" s="5" t="s">
        <v>4360</v>
      </c>
      <c r="C1973" s="5" t="s">
        <v>4300</v>
      </c>
      <c r="D1973" s="7">
        <v>550000</v>
      </c>
      <c r="E1973" s="122">
        <f>VLOOKUP($D1973,Zusammenführung!$S$7:$AD$118,4,0)</f>
        <v>500000</v>
      </c>
      <c r="F1973" s="123">
        <f>VLOOKUP($D1973,Zusammenführung!$S$7:$AD$118,7,0)</f>
        <v>600000</v>
      </c>
      <c r="G1973" s="123">
        <f>VLOOKUP($D1973,Zusammenführung!$S$7:$AD$118,10,0)</f>
        <v>558551.30784708261</v>
      </c>
      <c r="H1973" s="285">
        <f ca="1">VLOOKUP(E1973,Zusammenführung!V$7:X$118,3,0)</f>
        <v>5</v>
      </c>
      <c r="I1973" s="162">
        <f ca="1">VLOOKUP(F1973,Zusammenführung!$Y$7:$AA$118,3,0)</f>
        <v>8</v>
      </c>
      <c r="J1973" s="286">
        <f ca="1">VLOOKUP(G1973,Zusammenführung!$AB$7:$AD$118,3,0)</f>
        <v>37</v>
      </c>
    </row>
    <row r="1974" spans="1:10" x14ac:dyDescent="0.25">
      <c r="A1974" s="6" t="s">
        <v>4092</v>
      </c>
      <c r="B1974" s="5" t="s">
        <v>4361</v>
      </c>
      <c r="C1974" s="5" t="s">
        <v>4300</v>
      </c>
      <c r="D1974" s="7">
        <v>550000</v>
      </c>
      <c r="E1974" s="122">
        <f>VLOOKUP($D1974,Zusammenführung!$S$7:$AD$118,4,0)</f>
        <v>500000</v>
      </c>
      <c r="F1974" s="123">
        <f>VLOOKUP($D1974,Zusammenführung!$S$7:$AD$118,7,0)</f>
        <v>600000</v>
      </c>
      <c r="G1974" s="123">
        <f>VLOOKUP($D1974,Zusammenführung!$S$7:$AD$118,10,0)</f>
        <v>558551.30784708261</v>
      </c>
      <c r="H1974" s="285">
        <f ca="1">VLOOKUP(E1974,Zusammenführung!V$7:X$118,3,0)</f>
        <v>5</v>
      </c>
      <c r="I1974" s="162">
        <f ca="1">VLOOKUP(F1974,Zusammenführung!$Y$7:$AA$118,3,0)</f>
        <v>8</v>
      </c>
      <c r="J1974" s="286">
        <f ca="1">VLOOKUP(G1974,Zusammenführung!$AB$7:$AD$118,3,0)</f>
        <v>37</v>
      </c>
    </row>
    <row r="1975" spans="1:10" x14ac:dyDescent="0.25">
      <c r="A1975" s="6" t="s">
        <v>4093</v>
      </c>
      <c r="B1975" s="5" t="s">
        <v>4367</v>
      </c>
      <c r="C1975" s="5" t="s">
        <v>4300</v>
      </c>
      <c r="D1975" s="7">
        <v>500000</v>
      </c>
      <c r="E1975" s="122">
        <f>VLOOKUP($D1975,Zusammenführung!$S$7:$AD$118,4,0)</f>
        <v>500000</v>
      </c>
      <c r="F1975" s="123">
        <f>VLOOKUP($D1975,Zusammenführung!$S$7:$AD$118,7,0)</f>
        <v>400000</v>
      </c>
      <c r="G1975" s="123">
        <f>VLOOKUP($D1975,Zusammenführung!$S$7:$AD$118,10,0)</f>
        <v>513883.29979879287</v>
      </c>
      <c r="H1975" s="285">
        <f ca="1">VLOOKUP(E1975,Zusammenführung!V$7:X$118,3,0)</f>
        <v>5</v>
      </c>
      <c r="I1975" s="162">
        <f ca="1">VLOOKUP(F1975,Zusammenführung!$Y$7:$AA$118,3,0)</f>
        <v>7</v>
      </c>
      <c r="J1975" s="286">
        <f ca="1">VLOOKUP(G1975,Zusammenführung!$AB$7:$AD$118,3,0)</f>
        <v>36</v>
      </c>
    </row>
    <row r="1976" spans="1:10" x14ac:dyDescent="0.25">
      <c r="A1976" s="6" t="s">
        <v>4094</v>
      </c>
      <c r="B1976" s="5" t="s">
        <v>4365</v>
      </c>
      <c r="C1976" s="5" t="s">
        <v>4300</v>
      </c>
      <c r="D1976" s="7">
        <v>500000</v>
      </c>
      <c r="E1976" s="122">
        <f>VLOOKUP($D1976,Zusammenführung!$S$7:$AD$118,4,0)</f>
        <v>500000</v>
      </c>
      <c r="F1976" s="123">
        <f>VLOOKUP($D1976,Zusammenführung!$S$7:$AD$118,7,0)</f>
        <v>400000</v>
      </c>
      <c r="G1976" s="123">
        <f>VLOOKUP($D1976,Zusammenführung!$S$7:$AD$118,10,0)</f>
        <v>513883.29979879287</v>
      </c>
      <c r="H1976" s="285">
        <f ca="1">VLOOKUP(E1976,Zusammenführung!V$7:X$118,3,0)</f>
        <v>5</v>
      </c>
      <c r="I1976" s="162">
        <f ca="1">VLOOKUP(F1976,Zusammenführung!$Y$7:$AA$118,3,0)</f>
        <v>7</v>
      </c>
      <c r="J1976" s="286">
        <f ca="1">VLOOKUP(G1976,Zusammenführung!$AB$7:$AD$118,3,0)</f>
        <v>36</v>
      </c>
    </row>
    <row r="1977" spans="1:10" x14ac:dyDescent="0.25">
      <c r="A1977" s="6" t="s">
        <v>4095</v>
      </c>
      <c r="B1977" s="5" t="s">
        <v>4363</v>
      </c>
      <c r="C1977" s="5" t="s">
        <v>4300</v>
      </c>
      <c r="D1977" s="7">
        <v>500000</v>
      </c>
      <c r="E1977" s="122">
        <f>VLOOKUP($D1977,Zusammenführung!$S$7:$AD$118,4,0)</f>
        <v>500000</v>
      </c>
      <c r="F1977" s="123">
        <f>VLOOKUP($D1977,Zusammenführung!$S$7:$AD$118,7,0)</f>
        <v>400000</v>
      </c>
      <c r="G1977" s="123">
        <f>VLOOKUP($D1977,Zusammenführung!$S$7:$AD$118,10,0)</f>
        <v>513883.29979879287</v>
      </c>
      <c r="H1977" s="285">
        <f ca="1">VLOOKUP(E1977,Zusammenführung!V$7:X$118,3,0)</f>
        <v>5</v>
      </c>
      <c r="I1977" s="162">
        <f ca="1">VLOOKUP(F1977,Zusammenführung!$Y$7:$AA$118,3,0)</f>
        <v>7</v>
      </c>
      <c r="J1977" s="286">
        <f ca="1">VLOOKUP(G1977,Zusammenführung!$AB$7:$AD$118,3,0)</f>
        <v>36</v>
      </c>
    </row>
    <row r="1978" spans="1:10" x14ac:dyDescent="0.25">
      <c r="A1978" s="6" t="s">
        <v>4096</v>
      </c>
      <c r="B1978" s="5" t="s">
        <v>925</v>
      </c>
      <c r="C1978" s="5" t="s">
        <v>4300</v>
      </c>
      <c r="D1978" s="7">
        <v>500000</v>
      </c>
      <c r="E1978" s="122">
        <f>VLOOKUP($D1978,Zusammenführung!$S$7:$AD$118,4,0)</f>
        <v>500000</v>
      </c>
      <c r="F1978" s="123">
        <f>VLOOKUP($D1978,Zusammenführung!$S$7:$AD$118,7,0)</f>
        <v>400000</v>
      </c>
      <c r="G1978" s="123">
        <f>VLOOKUP($D1978,Zusammenführung!$S$7:$AD$118,10,0)</f>
        <v>513883.29979879287</v>
      </c>
      <c r="H1978" s="285">
        <f ca="1">VLOOKUP(E1978,Zusammenführung!V$7:X$118,3,0)</f>
        <v>5</v>
      </c>
      <c r="I1978" s="162">
        <f ca="1">VLOOKUP(F1978,Zusammenführung!$Y$7:$AA$118,3,0)</f>
        <v>7</v>
      </c>
      <c r="J1978" s="286">
        <f ca="1">VLOOKUP(G1978,Zusammenführung!$AB$7:$AD$118,3,0)</f>
        <v>36</v>
      </c>
    </row>
    <row r="1979" spans="1:10" x14ac:dyDescent="0.25">
      <c r="A1979" s="6" t="s">
        <v>4097</v>
      </c>
      <c r="B1979" s="5" t="s">
        <v>4366</v>
      </c>
      <c r="C1979" s="5" t="s">
        <v>4300</v>
      </c>
      <c r="D1979" s="7">
        <v>500000</v>
      </c>
      <c r="E1979" s="122">
        <f>VLOOKUP($D1979,Zusammenführung!$S$7:$AD$118,4,0)</f>
        <v>500000</v>
      </c>
      <c r="F1979" s="123">
        <f>VLOOKUP($D1979,Zusammenführung!$S$7:$AD$118,7,0)</f>
        <v>400000</v>
      </c>
      <c r="G1979" s="123">
        <f>VLOOKUP($D1979,Zusammenführung!$S$7:$AD$118,10,0)</f>
        <v>513883.29979879287</v>
      </c>
      <c r="H1979" s="285">
        <f ca="1">VLOOKUP(E1979,Zusammenführung!V$7:X$118,3,0)</f>
        <v>5</v>
      </c>
      <c r="I1979" s="162">
        <f ca="1">VLOOKUP(F1979,Zusammenführung!$Y$7:$AA$118,3,0)</f>
        <v>7</v>
      </c>
      <c r="J1979" s="286">
        <f ca="1">VLOOKUP(G1979,Zusammenführung!$AB$7:$AD$118,3,0)</f>
        <v>36</v>
      </c>
    </row>
    <row r="1980" spans="1:10" x14ac:dyDescent="0.25">
      <c r="A1980" s="6" t="s">
        <v>4098</v>
      </c>
      <c r="B1980" s="5" t="s">
        <v>4364</v>
      </c>
      <c r="C1980" s="5" t="s">
        <v>4300</v>
      </c>
      <c r="D1980" s="7">
        <v>500000</v>
      </c>
      <c r="E1980" s="122">
        <f>VLOOKUP($D1980,Zusammenführung!$S$7:$AD$118,4,0)</f>
        <v>500000</v>
      </c>
      <c r="F1980" s="123">
        <f>VLOOKUP($D1980,Zusammenführung!$S$7:$AD$118,7,0)</f>
        <v>400000</v>
      </c>
      <c r="G1980" s="123">
        <f>VLOOKUP($D1980,Zusammenführung!$S$7:$AD$118,10,0)</f>
        <v>513883.29979879287</v>
      </c>
      <c r="H1980" s="285">
        <f ca="1">VLOOKUP(E1980,Zusammenführung!V$7:X$118,3,0)</f>
        <v>5</v>
      </c>
      <c r="I1980" s="162">
        <f ca="1">VLOOKUP(F1980,Zusammenführung!$Y$7:$AA$118,3,0)</f>
        <v>7</v>
      </c>
      <c r="J1980" s="286">
        <f ca="1">VLOOKUP(G1980,Zusammenführung!$AB$7:$AD$118,3,0)</f>
        <v>36</v>
      </c>
    </row>
    <row r="1981" spans="1:10" x14ac:dyDescent="0.25">
      <c r="A1981" s="6" t="s">
        <v>4099</v>
      </c>
      <c r="B1981" s="5" t="s">
        <v>4368</v>
      </c>
      <c r="C1981" s="5" t="s">
        <v>4300</v>
      </c>
      <c r="D1981" s="7">
        <v>450000</v>
      </c>
      <c r="E1981" s="122">
        <f>VLOOKUP($D1981,Zusammenführung!$S$7:$AD$118,4,0)</f>
        <v>500000</v>
      </c>
      <c r="F1981" s="123">
        <f>VLOOKUP($D1981,Zusammenführung!$S$7:$AD$118,7,0)</f>
        <v>400000</v>
      </c>
      <c r="G1981" s="123">
        <f>VLOOKUP($D1981,Zusammenführung!$S$7:$AD$118,10,0)</f>
        <v>470422.53521126771</v>
      </c>
      <c r="H1981" s="285">
        <f ca="1">VLOOKUP(E1981,Zusammenführung!V$7:X$118,3,0)</f>
        <v>5</v>
      </c>
      <c r="I1981" s="162">
        <f ca="1">VLOOKUP(F1981,Zusammenführung!$Y$7:$AA$118,3,0)</f>
        <v>7</v>
      </c>
      <c r="J1981" s="286">
        <f ca="1">VLOOKUP(G1981,Zusammenführung!$AB$7:$AD$118,3,0)</f>
        <v>35</v>
      </c>
    </row>
    <row r="1982" spans="1:10" x14ac:dyDescent="0.25">
      <c r="A1982" s="6" t="s">
        <v>4100</v>
      </c>
      <c r="B1982" s="5" t="s">
        <v>4372</v>
      </c>
      <c r="C1982" s="5" t="s">
        <v>4300</v>
      </c>
      <c r="D1982" s="7">
        <v>400000</v>
      </c>
      <c r="E1982" s="122">
        <f>VLOOKUP($D1982,Zusammenführung!$S$7:$AD$118,4,0)</f>
        <v>500000</v>
      </c>
      <c r="F1982" s="123">
        <f>VLOOKUP($D1982,Zusammenführung!$S$7:$AD$118,7,0)</f>
        <v>400000</v>
      </c>
      <c r="G1982" s="123">
        <f>VLOOKUP($D1982,Zusammenführung!$S$7:$AD$118,10,0)</f>
        <v>387122.73641851114</v>
      </c>
      <c r="H1982" s="285">
        <f ca="1">VLOOKUP(E1982,Zusammenführung!V$7:X$118,3,0)</f>
        <v>5</v>
      </c>
      <c r="I1982" s="162">
        <f ca="1">VLOOKUP(F1982,Zusammenführung!$Y$7:$AA$118,3,0)</f>
        <v>7</v>
      </c>
      <c r="J1982" s="286">
        <f ca="1">VLOOKUP(G1982,Zusammenführung!$AB$7:$AD$118,3,0)</f>
        <v>33</v>
      </c>
    </row>
    <row r="1983" spans="1:10" x14ac:dyDescent="0.25">
      <c r="A1983" s="6" t="s">
        <v>4101</v>
      </c>
      <c r="B1983" s="5" t="s">
        <v>4370</v>
      </c>
      <c r="C1983" s="5" t="s">
        <v>4300</v>
      </c>
      <c r="D1983" s="7">
        <v>400000</v>
      </c>
      <c r="E1983" s="122">
        <f>VLOOKUP($D1983,Zusammenführung!$S$7:$AD$118,4,0)</f>
        <v>500000</v>
      </c>
      <c r="F1983" s="123">
        <f>VLOOKUP($D1983,Zusammenführung!$S$7:$AD$118,7,0)</f>
        <v>400000</v>
      </c>
      <c r="G1983" s="123">
        <f>VLOOKUP($D1983,Zusammenführung!$S$7:$AD$118,10,0)</f>
        <v>387122.73641851114</v>
      </c>
      <c r="H1983" s="285">
        <f ca="1">VLOOKUP(E1983,Zusammenführung!V$7:X$118,3,0)</f>
        <v>5</v>
      </c>
      <c r="I1983" s="162">
        <f ca="1">VLOOKUP(F1983,Zusammenführung!$Y$7:$AA$118,3,0)</f>
        <v>7</v>
      </c>
      <c r="J1983" s="286">
        <f ca="1">VLOOKUP(G1983,Zusammenführung!$AB$7:$AD$118,3,0)</f>
        <v>33</v>
      </c>
    </row>
    <row r="1984" spans="1:10" x14ac:dyDescent="0.25">
      <c r="A1984" s="6" t="s">
        <v>4102</v>
      </c>
      <c r="B1984" s="5" t="s">
        <v>4369</v>
      </c>
      <c r="C1984" s="5" t="s">
        <v>4300</v>
      </c>
      <c r="D1984" s="7">
        <v>400000</v>
      </c>
      <c r="E1984" s="122">
        <f>VLOOKUP($D1984,Zusammenführung!$S$7:$AD$118,4,0)</f>
        <v>500000</v>
      </c>
      <c r="F1984" s="123">
        <f>VLOOKUP($D1984,Zusammenführung!$S$7:$AD$118,7,0)</f>
        <v>400000</v>
      </c>
      <c r="G1984" s="123">
        <f>VLOOKUP($D1984,Zusammenführung!$S$7:$AD$118,10,0)</f>
        <v>387122.73641851114</v>
      </c>
      <c r="H1984" s="285">
        <f ca="1">VLOOKUP(E1984,Zusammenführung!V$7:X$118,3,0)</f>
        <v>5</v>
      </c>
      <c r="I1984" s="162">
        <f ca="1">VLOOKUP(F1984,Zusammenführung!$Y$7:$AA$118,3,0)</f>
        <v>7</v>
      </c>
      <c r="J1984" s="286">
        <f ca="1">VLOOKUP(G1984,Zusammenführung!$AB$7:$AD$118,3,0)</f>
        <v>33</v>
      </c>
    </row>
    <row r="1985" spans="1:10" x14ac:dyDescent="0.25">
      <c r="A1985" s="6" t="s">
        <v>4103</v>
      </c>
      <c r="B1985" s="5" t="s">
        <v>4371</v>
      </c>
      <c r="C1985" s="5" t="s">
        <v>4300</v>
      </c>
      <c r="D1985" s="7">
        <v>400000</v>
      </c>
      <c r="E1985" s="122">
        <f>VLOOKUP($D1985,Zusammenführung!$S$7:$AD$118,4,0)</f>
        <v>500000</v>
      </c>
      <c r="F1985" s="123">
        <f>VLOOKUP($D1985,Zusammenführung!$S$7:$AD$118,7,0)</f>
        <v>400000</v>
      </c>
      <c r="G1985" s="123">
        <f>VLOOKUP($D1985,Zusammenführung!$S$7:$AD$118,10,0)</f>
        <v>387122.73641851114</v>
      </c>
      <c r="H1985" s="285">
        <f ca="1">VLOOKUP(E1985,Zusammenführung!V$7:X$118,3,0)</f>
        <v>5</v>
      </c>
      <c r="I1985" s="162">
        <f ca="1">VLOOKUP(F1985,Zusammenführung!$Y$7:$AA$118,3,0)</f>
        <v>7</v>
      </c>
      <c r="J1985" s="286">
        <f ca="1">VLOOKUP(G1985,Zusammenführung!$AB$7:$AD$118,3,0)</f>
        <v>33</v>
      </c>
    </row>
    <row r="1986" spans="1:10" x14ac:dyDescent="0.25">
      <c r="A1986" s="6" t="s">
        <v>4104</v>
      </c>
      <c r="B1986" s="5" t="s">
        <v>4373</v>
      </c>
      <c r="C1986" s="5" t="s">
        <v>4300</v>
      </c>
      <c r="D1986" s="7">
        <v>325000</v>
      </c>
      <c r="E1986" s="122">
        <f>VLOOKUP($D1986,Zusammenführung!$S$7:$AD$118,4,0)</f>
        <v>200000</v>
      </c>
      <c r="F1986" s="123">
        <f>VLOOKUP($D1986,Zusammenführung!$S$7:$AD$118,7,0)</f>
        <v>300000</v>
      </c>
      <c r="G1986" s="123">
        <f>VLOOKUP($D1986,Zusammenführung!$S$7:$AD$118,10,0)</f>
        <v>308651.9114688129</v>
      </c>
      <c r="H1986" s="285">
        <f ca="1">VLOOKUP(E1986,Zusammenführung!V$7:X$118,3,0)</f>
        <v>4</v>
      </c>
      <c r="I1986" s="162">
        <f ca="1">VLOOKUP(F1986,Zusammenführung!$Y$7:$AA$118,3,0)</f>
        <v>6</v>
      </c>
      <c r="J1986" s="286">
        <f ca="1">VLOOKUP(G1986,Zusammenführung!$AB$7:$AD$118,3,0)</f>
        <v>31</v>
      </c>
    </row>
    <row r="1987" spans="1:10" x14ac:dyDescent="0.25">
      <c r="A1987" s="6" t="s">
        <v>4105</v>
      </c>
      <c r="B1987" s="5" t="s">
        <v>4375</v>
      </c>
      <c r="C1987" s="5" t="s">
        <v>4300</v>
      </c>
      <c r="D1987" s="7">
        <v>300000</v>
      </c>
      <c r="E1987" s="122">
        <f>VLOOKUP($D1987,Zusammenführung!$S$7:$AD$118,4,0)</f>
        <v>200000</v>
      </c>
      <c r="F1987" s="123">
        <f>VLOOKUP($D1987,Zusammenführung!$S$7:$AD$118,7,0)</f>
        <v>300000</v>
      </c>
      <c r="G1987" s="123">
        <f>VLOOKUP($D1987,Zusammenführung!$S$7:$AD$118,10,0)</f>
        <v>308651.9114688129</v>
      </c>
      <c r="H1987" s="285">
        <f ca="1">VLOOKUP(E1987,Zusammenführung!V$7:X$118,3,0)</f>
        <v>4</v>
      </c>
      <c r="I1987" s="162">
        <f ca="1">VLOOKUP(F1987,Zusammenführung!$Y$7:$AA$118,3,0)</f>
        <v>6</v>
      </c>
      <c r="J1987" s="286">
        <f ca="1">VLOOKUP(G1987,Zusammenführung!$AB$7:$AD$118,3,0)</f>
        <v>31</v>
      </c>
    </row>
    <row r="1988" spans="1:10" x14ac:dyDescent="0.25">
      <c r="A1988" s="6" t="s">
        <v>4106</v>
      </c>
      <c r="B1988" s="5" t="s">
        <v>4374</v>
      </c>
      <c r="C1988" s="5" t="s">
        <v>4300</v>
      </c>
      <c r="D1988" s="7">
        <v>300000</v>
      </c>
      <c r="E1988" s="122">
        <f>VLOOKUP($D1988,Zusammenführung!$S$7:$AD$118,4,0)</f>
        <v>200000</v>
      </c>
      <c r="F1988" s="123">
        <f>VLOOKUP($D1988,Zusammenführung!$S$7:$AD$118,7,0)</f>
        <v>300000</v>
      </c>
      <c r="G1988" s="123">
        <f>VLOOKUP($D1988,Zusammenführung!$S$7:$AD$118,10,0)</f>
        <v>308651.9114688129</v>
      </c>
      <c r="H1988" s="285">
        <f ca="1">VLOOKUP(E1988,Zusammenführung!V$7:X$118,3,0)</f>
        <v>4</v>
      </c>
      <c r="I1988" s="162">
        <f ca="1">VLOOKUP(F1988,Zusammenführung!$Y$7:$AA$118,3,0)</f>
        <v>6</v>
      </c>
      <c r="J1988" s="286">
        <f ca="1">VLOOKUP(G1988,Zusammenführung!$AB$7:$AD$118,3,0)</f>
        <v>31</v>
      </c>
    </row>
    <row r="1989" spans="1:10" x14ac:dyDescent="0.25">
      <c r="A1989" s="6" t="s">
        <v>4107</v>
      </c>
      <c r="B1989" s="5" t="s">
        <v>4376</v>
      </c>
      <c r="C1989" s="5" t="s">
        <v>4300</v>
      </c>
      <c r="D1989" s="7">
        <v>275000</v>
      </c>
      <c r="E1989" s="122">
        <f>VLOOKUP($D1989,Zusammenführung!$S$7:$AD$118,4,0)</f>
        <v>200000</v>
      </c>
      <c r="F1989" s="123">
        <f>VLOOKUP($D1989,Zusammenführung!$S$7:$AD$118,7,0)</f>
        <v>300000</v>
      </c>
      <c r="G1989" s="123">
        <f>VLOOKUP($D1989,Zusammenführung!$S$7:$AD$118,10,0)</f>
        <v>271227.36418511067</v>
      </c>
      <c r="H1989" s="285">
        <f ca="1">VLOOKUP(E1989,Zusammenführung!V$7:X$118,3,0)</f>
        <v>4</v>
      </c>
      <c r="I1989" s="162">
        <f ca="1">VLOOKUP(F1989,Zusammenführung!$Y$7:$AA$118,3,0)</f>
        <v>6</v>
      </c>
      <c r="J1989" s="286">
        <f ca="1">VLOOKUP(G1989,Zusammenführung!$AB$7:$AD$118,3,0)</f>
        <v>30</v>
      </c>
    </row>
    <row r="1990" spans="1:10" x14ac:dyDescent="0.25">
      <c r="A1990" s="6" t="s">
        <v>4108</v>
      </c>
      <c r="B1990" s="5" t="s">
        <v>4378</v>
      </c>
      <c r="C1990" s="5" t="s">
        <v>4300</v>
      </c>
      <c r="D1990" s="7">
        <v>250000</v>
      </c>
      <c r="E1990" s="122">
        <f>VLOOKUP($D1990,Zusammenführung!$S$7:$AD$118,4,0)</f>
        <v>200000</v>
      </c>
      <c r="F1990" s="123">
        <f>VLOOKUP($D1990,Zusammenführung!$S$7:$AD$118,7,0)</f>
        <v>200000</v>
      </c>
      <c r="G1990" s="123">
        <f>VLOOKUP($D1990,Zusammenführung!$S$7:$AD$118,10,0)</f>
        <v>235010.06036217304</v>
      </c>
      <c r="H1990" s="285">
        <f ca="1">VLOOKUP(E1990,Zusammenführung!V$7:X$118,3,0)</f>
        <v>4</v>
      </c>
      <c r="I1990" s="162">
        <f ca="1">VLOOKUP(F1990,Zusammenführung!$Y$7:$AA$118,3,0)</f>
        <v>5</v>
      </c>
      <c r="J1990" s="286">
        <f ca="1">VLOOKUP(G1990,Zusammenführung!$AB$7:$AD$118,3,0)</f>
        <v>29</v>
      </c>
    </row>
    <row r="1991" spans="1:10" x14ac:dyDescent="0.25">
      <c r="A1991" s="6" t="s">
        <v>4109</v>
      </c>
      <c r="B1991" s="5" t="s">
        <v>4377</v>
      </c>
      <c r="C1991" s="5" t="s">
        <v>4300</v>
      </c>
      <c r="D1991" s="7">
        <v>250000</v>
      </c>
      <c r="E1991" s="122">
        <f>VLOOKUP($D1991,Zusammenführung!$S$7:$AD$118,4,0)</f>
        <v>200000</v>
      </c>
      <c r="F1991" s="123">
        <f>VLOOKUP($D1991,Zusammenführung!$S$7:$AD$118,7,0)</f>
        <v>200000</v>
      </c>
      <c r="G1991" s="123">
        <f>VLOOKUP($D1991,Zusammenführung!$S$7:$AD$118,10,0)</f>
        <v>235010.06036217304</v>
      </c>
      <c r="H1991" s="285">
        <f ca="1">VLOOKUP(E1991,Zusammenführung!V$7:X$118,3,0)</f>
        <v>4</v>
      </c>
      <c r="I1991" s="162">
        <f ca="1">VLOOKUP(F1991,Zusammenführung!$Y$7:$AA$118,3,0)</f>
        <v>5</v>
      </c>
      <c r="J1991" s="286">
        <f ca="1">VLOOKUP(G1991,Zusammenführung!$AB$7:$AD$118,3,0)</f>
        <v>29</v>
      </c>
    </row>
    <row r="1992" spans="1:10" x14ac:dyDescent="0.25">
      <c r="A1992" s="6" t="s">
        <v>4110</v>
      </c>
      <c r="B1992" s="5" t="s">
        <v>4379</v>
      </c>
      <c r="C1992" s="5" t="s">
        <v>4300</v>
      </c>
      <c r="D1992" s="7">
        <v>225000</v>
      </c>
      <c r="E1992" s="122">
        <f>VLOOKUP($D1992,Zusammenführung!$S$7:$AD$118,4,0)</f>
        <v>200000</v>
      </c>
      <c r="F1992" s="123">
        <f>VLOOKUP($D1992,Zusammenführung!$S$7:$AD$118,7,0)</f>
        <v>200000</v>
      </c>
      <c r="G1992" s="123">
        <f>VLOOKUP($D1992,Zusammenführung!$S$7:$AD$118,10,0)</f>
        <v>235010.06036217304</v>
      </c>
      <c r="H1992" s="285">
        <f ca="1">VLOOKUP(E1992,Zusammenführung!V$7:X$118,3,0)</f>
        <v>4</v>
      </c>
      <c r="I1992" s="162">
        <f ca="1">VLOOKUP(F1992,Zusammenführung!$Y$7:$AA$118,3,0)</f>
        <v>5</v>
      </c>
      <c r="J1992" s="286">
        <f ca="1">VLOOKUP(G1992,Zusammenführung!$AB$7:$AD$118,3,0)</f>
        <v>29</v>
      </c>
    </row>
    <row r="1993" spans="1:10" x14ac:dyDescent="0.25">
      <c r="A1993" s="6" t="s">
        <v>4111</v>
      </c>
      <c r="B1993" s="5" t="s">
        <v>4381</v>
      </c>
      <c r="C1993" s="5" t="s">
        <v>4300</v>
      </c>
      <c r="D1993" s="7">
        <v>200000</v>
      </c>
      <c r="E1993" s="122">
        <f>VLOOKUP($D1993,Zusammenführung!$S$7:$AD$118,4,0)</f>
        <v>200000</v>
      </c>
      <c r="F1993" s="123">
        <f>VLOOKUP($D1993,Zusammenführung!$S$7:$AD$118,7,0)</f>
        <v>200000</v>
      </c>
      <c r="G1993" s="123">
        <f>VLOOKUP($D1993,Zusammenführung!$S$7:$AD$118,10,0)</f>
        <v>200000</v>
      </c>
      <c r="H1993" s="285">
        <f ca="1">VLOOKUP(E1993,Zusammenführung!V$7:X$118,3,0)</f>
        <v>4</v>
      </c>
      <c r="I1993" s="162">
        <f ca="1">VLOOKUP(F1993,Zusammenführung!$Y$7:$AA$118,3,0)</f>
        <v>5</v>
      </c>
      <c r="J1993" s="286">
        <f ca="1">VLOOKUP(G1993,Zusammenführung!$AB$7:$AD$118,3,0)</f>
        <v>28</v>
      </c>
    </row>
    <row r="1994" spans="1:10" x14ac:dyDescent="0.25">
      <c r="A1994" s="6" t="s">
        <v>4112</v>
      </c>
      <c r="B1994" s="5" t="s">
        <v>4382</v>
      </c>
      <c r="C1994" s="5" t="s">
        <v>4300</v>
      </c>
      <c r="D1994" s="7">
        <v>200000</v>
      </c>
      <c r="E1994" s="122">
        <f>VLOOKUP($D1994,Zusammenführung!$S$7:$AD$118,4,0)</f>
        <v>200000</v>
      </c>
      <c r="F1994" s="123">
        <f>VLOOKUP($D1994,Zusammenführung!$S$7:$AD$118,7,0)</f>
        <v>200000</v>
      </c>
      <c r="G1994" s="123">
        <f>VLOOKUP($D1994,Zusammenführung!$S$7:$AD$118,10,0)</f>
        <v>200000</v>
      </c>
      <c r="H1994" s="285">
        <f ca="1">VLOOKUP(E1994,Zusammenführung!V$7:X$118,3,0)</f>
        <v>4</v>
      </c>
      <c r="I1994" s="162">
        <f ca="1">VLOOKUP(F1994,Zusammenführung!$Y$7:$AA$118,3,0)</f>
        <v>5</v>
      </c>
      <c r="J1994" s="286">
        <f ca="1">VLOOKUP(G1994,Zusammenführung!$AB$7:$AD$118,3,0)</f>
        <v>28</v>
      </c>
    </row>
    <row r="1995" spans="1:10" x14ac:dyDescent="0.25">
      <c r="A1995" s="6" t="s">
        <v>4113</v>
      </c>
      <c r="B1995" s="5" t="s">
        <v>4380</v>
      </c>
      <c r="C1995" s="5" t="s">
        <v>4300</v>
      </c>
      <c r="D1995" s="7">
        <v>200000</v>
      </c>
      <c r="E1995" s="122">
        <f>VLOOKUP($D1995,Zusammenführung!$S$7:$AD$118,4,0)</f>
        <v>200000</v>
      </c>
      <c r="F1995" s="123">
        <f>VLOOKUP($D1995,Zusammenführung!$S$7:$AD$118,7,0)</f>
        <v>200000</v>
      </c>
      <c r="G1995" s="123">
        <f>VLOOKUP($D1995,Zusammenführung!$S$7:$AD$118,10,0)</f>
        <v>200000</v>
      </c>
      <c r="H1995" s="285">
        <f ca="1">VLOOKUP(E1995,Zusammenführung!V$7:X$118,3,0)</f>
        <v>4</v>
      </c>
      <c r="I1995" s="162">
        <f ca="1">VLOOKUP(F1995,Zusammenführung!$Y$7:$AA$118,3,0)</f>
        <v>5</v>
      </c>
      <c r="J1995" s="286">
        <f ca="1">VLOOKUP(G1995,Zusammenführung!$AB$7:$AD$118,3,0)</f>
        <v>28</v>
      </c>
    </row>
    <row r="1996" spans="1:10" x14ac:dyDescent="0.25">
      <c r="A1996" s="6" t="s">
        <v>4114</v>
      </c>
      <c r="B1996" s="5" t="s">
        <v>4383</v>
      </c>
      <c r="C1996" s="5" t="s">
        <v>4300</v>
      </c>
      <c r="D1996" s="7">
        <v>175000</v>
      </c>
      <c r="E1996" s="122">
        <f>VLOOKUP($D1996,Zusammenführung!$S$7:$AD$118,4,0)</f>
        <v>200000</v>
      </c>
      <c r="F1996" s="123">
        <f>VLOOKUP($D1996,Zusammenführung!$S$7:$AD$118,7,0)</f>
        <v>150000</v>
      </c>
      <c r="G1996" s="123">
        <f>VLOOKUP($D1996,Zusammenführung!$S$7:$AD$118,10,0)</f>
        <v>172591.36212624583</v>
      </c>
      <c r="H1996" s="285">
        <f ca="1">VLOOKUP(E1996,Zusammenführung!V$7:X$118,3,0)</f>
        <v>4</v>
      </c>
      <c r="I1996" s="162">
        <f ca="1">VLOOKUP(F1996,Zusammenführung!$Y$7:$AA$118,3,0)</f>
        <v>4</v>
      </c>
      <c r="J1996" s="286">
        <f ca="1">VLOOKUP(G1996,Zusammenführung!$AB$7:$AD$118,3,0)</f>
        <v>26</v>
      </c>
    </row>
    <row r="1997" spans="1:10" x14ac:dyDescent="0.25">
      <c r="A1997" s="6" t="s">
        <v>4115</v>
      </c>
      <c r="B1997" s="5" t="s">
        <v>4384</v>
      </c>
      <c r="C1997" s="5" t="s">
        <v>4300</v>
      </c>
      <c r="D1997" s="7">
        <v>150000</v>
      </c>
      <c r="E1997" s="122">
        <f>VLOOKUP($D1997,Zusammenführung!$S$7:$AD$118,4,0)</f>
        <v>100000</v>
      </c>
      <c r="F1997" s="123">
        <f>VLOOKUP($D1997,Zusammenführung!$S$7:$AD$118,7,0)</f>
        <v>150000</v>
      </c>
      <c r="G1997" s="123">
        <f>VLOOKUP($D1997,Zusammenführung!$S$7:$AD$118,10,0)</f>
        <v>147176.07973421927</v>
      </c>
      <c r="H1997" s="285">
        <f ca="1">VLOOKUP(E1997,Zusammenführung!V$7:X$118,3,0)</f>
        <v>3</v>
      </c>
      <c r="I1997" s="162">
        <f ca="1">VLOOKUP(F1997,Zusammenführung!$Y$7:$AA$118,3,0)</f>
        <v>4</v>
      </c>
      <c r="J1997" s="286">
        <f ca="1">VLOOKUP(G1997,Zusammenführung!$AB$7:$AD$118,3,0)</f>
        <v>24</v>
      </c>
    </row>
    <row r="1998" spans="1:10" x14ac:dyDescent="0.25">
      <c r="A1998" s="6" t="s">
        <v>4116</v>
      </c>
      <c r="B1998" s="5" t="s">
        <v>4326</v>
      </c>
      <c r="C1998" s="5" t="s">
        <v>4300</v>
      </c>
      <c r="D1998" s="7">
        <v>150000</v>
      </c>
      <c r="E1998" s="122">
        <f>VLOOKUP($D1998,Zusammenführung!$S$7:$AD$118,4,0)</f>
        <v>100000</v>
      </c>
      <c r="F1998" s="123">
        <f>VLOOKUP($D1998,Zusammenführung!$S$7:$AD$118,7,0)</f>
        <v>150000</v>
      </c>
      <c r="G1998" s="123">
        <f>VLOOKUP($D1998,Zusammenführung!$S$7:$AD$118,10,0)</f>
        <v>147176.07973421927</v>
      </c>
      <c r="H1998" s="285">
        <f ca="1">VLOOKUP(E1998,Zusammenführung!V$7:X$118,3,0)</f>
        <v>3</v>
      </c>
      <c r="I1998" s="162">
        <f ca="1">VLOOKUP(F1998,Zusammenführung!$Y$7:$AA$118,3,0)</f>
        <v>4</v>
      </c>
      <c r="J1998" s="286">
        <f ca="1">VLOOKUP(G1998,Zusammenführung!$AB$7:$AD$118,3,0)</f>
        <v>24</v>
      </c>
    </row>
    <row r="1999" spans="1:10" x14ac:dyDescent="0.25">
      <c r="A1999" s="6" t="s">
        <v>4117</v>
      </c>
      <c r="B1999" s="5" t="s">
        <v>4359</v>
      </c>
      <c r="C1999" s="5" t="s">
        <v>4300</v>
      </c>
      <c r="D1999" s="7">
        <v>60000</v>
      </c>
      <c r="E1999" s="122">
        <f>VLOOKUP($D1999,Zusammenführung!$S$7:$AD$118,4,0)</f>
        <v>50000</v>
      </c>
      <c r="F1999" s="123">
        <f>VLOOKUP($D1999,Zusammenführung!$S$7:$AD$118,7,0)</f>
        <v>50000</v>
      </c>
      <c r="G1999" s="123">
        <f>VLOOKUP($D1999,Zusammenführung!$S$7:$AD$118,10,0)</f>
        <v>57475.083056478405</v>
      </c>
      <c r="H1999" s="285">
        <f ca="1">VLOOKUP(E1999,Zusammenführung!V$7:X$118,3,0)</f>
        <v>2</v>
      </c>
      <c r="I1999" s="162">
        <f ca="1">VLOOKUP(F1999,Zusammenführung!$Y$7:$AA$118,3,0)</f>
        <v>2</v>
      </c>
      <c r="J1999" s="286">
        <f ca="1">VLOOKUP(G1999,Zusammenführung!$AB$7:$AD$118,3,0)</f>
        <v>15</v>
      </c>
    </row>
    <row r="2000" spans="1:10" x14ac:dyDescent="0.25">
      <c r="A2000" s="6" t="s">
        <v>4118</v>
      </c>
      <c r="B2000" s="5" t="s">
        <v>1980</v>
      </c>
      <c r="C2000" s="5" t="s">
        <v>2048</v>
      </c>
      <c r="D2000" s="7">
        <v>2500000</v>
      </c>
      <c r="E2000" s="122">
        <f>VLOOKUP($D2000,Zusammenführung!$S$7:$AD$118,4,0)</f>
        <v>3000000</v>
      </c>
      <c r="F2000" s="123">
        <f>VLOOKUP($D2000,Zusammenführung!$S$7:$AD$118,7,0)</f>
        <v>2000000</v>
      </c>
      <c r="G2000" s="123">
        <f>VLOOKUP($D2000,Zusammenführung!$S$7:$AD$118,10,0)</f>
        <v>2476190.4761904762</v>
      </c>
      <c r="H2000" s="285">
        <f ca="1">VLOOKUP(E2000,Zusammenführung!V$7:X$118,3,0)</f>
        <v>8</v>
      </c>
      <c r="I2000" s="162">
        <f ca="1">VLOOKUP(F2000,Zusammenführung!$Y$7:$AA$118,3,0)</f>
        <v>12</v>
      </c>
      <c r="J2000" s="286">
        <f ca="1">VLOOKUP(G2000,Zusammenführung!$AB$7:$AD$118,3,0)</f>
        <v>53</v>
      </c>
    </row>
    <row r="2001" spans="1:10" x14ac:dyDescent="0.25">
      <c r="A2001" s="6" t="s">
        <v>4119</v>
      </c>
      <c r="B2001" s="5" t="s">
        <v>1981</v>
      </c>
      <c r="C2001" s="5" t="s">
        <v>2048</v>
      </c>
      <c r="D2001" s="7">
        <v>2400000</v>
      </c>
      <c r="E2001" s="122">
        <f>VLOOKUP($D2001,Zusammenführung!$S$7:$AD$118,4,0)</f>
        <v>3000000</v>
      </c>
      <c r="F2001" s="123">
        <f>VLOOKUP($D2001,Zusammenführung!$S$7:$AD$118,7,0)</f>
        <v>2000000</v>
      </c>
      <c r="G2001" s="123">
        <f>VLOOKUP($D2001,Zusammenführung!$S$7:$AD$118,10,0)</f>
        <v>2476190.4761904762</v>
      </c>
      <c r="H2001" s="285">
        <f ca="1">VLOOKUP(E2001,Zusammenführung!V$7:X$118,3,0)</f>
        <v>8</v>
      </c>
      <c r="I2001" s="162">
        <f ca="1">VLOOKUP(F2001,Zusammenführung!$Y$7:$AA$118,3,0)</f>
        <v>12</v>
      </c>
      <c r="J2001" s="286">
        <f ca="1">VLOOKUP(G2001,Zusammenführung!$AB$7:$AD$118,3,0)</f>
        <v>53</v>
      </c>
    </row>
    <row r="2002" spans="1:10" x14ac:dyDescent="0.25">
      <c r="A2002" s="6" t="s">
        <v>4120</v>
      </c>
      <c r="B2002" s="5" t="s">
        <v>1982</v>
      </c>
      <c r="C2002" s="5" t="s">
        <v>2048</v>
      </c>
      <c r="D2002" s="7">
        <v>1300000</v>
      </c>
      <c r="E2002" s="122">
        <f>VLOOKUP($D2002,Zusammenführung!$S$7:$AD$118,4,0)</f>
        <v>1500000</v>
      </c>
      <c r="F2002" s="123">
        <f>VLOOKUP($D2002,Zusammenführung!$S$7:$AD$118,7,0)</f>
        <v>1500000</v>
      </c>
      <c r="G2002" s="123">
        <f>VLOOKUP($D2002,Zusammenführung!$S$7:$AD$118,10,0)</f>
        <v>1365079.365079365</v>
      </c>
      <c r="H2002" s="285">
        <f ca="1">VLOOKUP(E2002,Zusammenführung!V$7:X$118,3,0)</f>
        <v>7</v>
      </c>
      <c r="I2002" s="162">
        <f ca="1">VLOOKUP(F2002,Zusammenführung!$Y$7:$AA$118,3,0)</f>
        <v>11</v>
      </c>
      <c r="J2002" s="286">
        <f ca="1">VLOOKUP(G2002,Zusammenführung!$AB$7:$AD$118,3,0)</f>
        <v>46</v>
      </c>
    </row>
    <row r="2003" spans="1:10" x14ac:dyDescent="0.25">
      <c r="A2003" s="6" t="s">
        <v>4121</v>
      </c>
      <c r="B2003" s="5" t="s">
        <v>1983</v>
      </c>
      <c r="C2003" s="5" t="s">
        <v>2048</v>
      </c>
      <c r="D2003" s="7">
        <v>1200000</v>
      </c>
      <c r="E2003" s="122">
        <f>VLOOKUP($D2003,Zusammenführung!$S$7:$AD$118,4,0)</f>
        <v>1500000</v>
      </c>
      <c r="F2003" s="123">
        <f>VLOOKUP($D2003,Zusammenführung!$S$7:$AD$118,7,0)</f>
        <v>1000000</v>
      </c>
      <c r="G2003" s="123">
        <f>VLOOKUP($D2003,Zusammenführung!$S$7:$AD$118,10,0)</f>
        <v>1219047.6190476189</v>
      </c>
      <c r="H2003" s="285">
        <f ca="1">VLOOKUP(E2003,Zusammenführung!V$7:X$118,3,0)</f>
        <v>7</v>
      </c>
      <c r="I2003" s="162">
        <f ca="1">VLOOKUP(F2003,Zusammenführung!$Y$7:$AA$118,3,0)</f>
        <v>10</v>
      </c>
      <c r="J2003" s="286">
        <f ca="1">VLOOKUP(G2003,Zusammenführung!$AB$7:$AD$118,3,0)</f>
        <v>45</v>
      </c>
    </row>
    <row r="2004" spans="1:10" x14ac:dyDescent="0.25">
      <c r="A2004" s="6" t="s">
        <v>4122</v>
      </c>
      <c r="B2004" s="5" t="s">
        <v>1984</v>
      </c>
      <c r="C2004" s="5" t="s">
        <v>2048</v>
      </c>
      <c r="D2004" s="7">
        <v>1100000</v>
      </c>
      <c r="E2004" s="122">
        <f>VLOOKUP($D2004,Zusammenführung!$S$7:$AD$118,4,0)</f>
        <v>800000</v>
      </c>
      <c r="F2004" s="123">
        <f>VLOOKUP($D2004,Zusammenführung!$S$7:$AD$118,7,0)</f>
        <v>1000000</v>
      </c>
      <c r="G2004" s="123">
        <f>VLOOKUP($D2004,Zusammenführung!$S$7:$AD$118,10,0)</f>
        <v>1076190.4761904762</v>
      </c>
      <c r="H2004" s="285">
        <f ca="1">VLOOKUP(E2004,Zusammenführung!V$7:X$118,3,0)</f>
        <v>6</v>
      </c>
      <c r="I2004" s="162">
        <f ca="1">VLOOKUP(F2004,Zusammenführung!$Y$7:$AA$118,3,0)</f>
        <v>10</v>
      </c>
      <c r="J2004" s="286">
        <f ca="1">VLOOKUP(G2004,Zusammenführung!$AB$7:$AD$118,3,0)</f>
        <v>44</v>
      </c>
    </row>
    <row r="2005" spans="1:10" x14ac:dyDescent="0.25">
      <c r="A2005" s="6" t="s">
        <v>4123</v>
      </c>
      <c r="B2005" s="5" t="s">
        <v>1986</v>
      </c>
      <c r="C2005" s="5" t="s">
        <v>2048</v>
      </c>
      <c r="D2005" s="7">
        <v>1000000</v>
      </c>
      <c r="E2005" s="122">
        <f>VLOOKUP($D2005,Zusammenführung!$S$7:$AD$118,4,0)</f>
        <v>800000</v>
      </c>
      <c r="F2005" s="123">
        <f>VLOOKUP($D2005,Zusammenführung!$S$7:$AD$118,7,0)</f>
        <v>1000000</v>
      </c>
      <c r="G2005" s="123">
        <f>VLOOKUP($D2005,Zusammenführung!$S$7:$AD$118,10,0)</f>
        <v>936507.93650793657</v>
      </c>
      <c r="H2005" s="285">
        <f ca="1">VLOOKUP(E2005,Zusammenführung!V$7:X$118,3,0)</f>
        <v>6</v>
      </c>
      <c r="I2005" s="162">
        <f ca="1">VLOOKUP(F2005,Zusammenführung!$Y$7:$AA$118,3,0)</f>
        <v>10</v>
      </c>
      <c r="J2005" s="286">
        <f ca="1">VLOOKUP(G2005,Zusammenführung!$AB$7:$AD$118,3,0)</f>
        <v>43</v>
      </c>
    </row>
    <row r="2006" spans="1:10" x14ac:dyDescent="0.25">
      <c r="A2006" s="6" t="s">
        <v>4124</v>
      </c>
      <c r="B2006" s="5" t="s">
        <v>1989</v>
      </c>
      <c r="C2006" s="5" t="s">
        <v>2048</v>
      </c>
      <c r="D2006" s="7">
        <v>1000000</v>
      </c>
      <c r="E2006" s="122">
        <f>VLOOKUP($D2006,Zusammenführung!$S$7:$AD$118,4,0)</f>
        <v>800000</v>
      </c>
      <c r="F2006" s="123">
        <f>VLOOKUP($D2006,Zusammenführung!$S$7:$AD$118,7,0)</f>
        <v>1000000</v>
      </c>
      <c r="G2006" s="123">
        <f>VLOOKUP($D2006,Zusammenführung!$S$7:$AD$118,10,0)</f>
        <v>936507.93650793657</v>
      </c>
      <c r="H2006" s="285">
        <f ca="1">VLOOKUP(E2006,Zusammenführung!V$7:X$118,3,0)</f>
        <v>6</v>
      </c>
      <c r="I2006" s="162">
        <f ca="1">VLOOKUP(F2006,Zusammenführung!$Y$7:$AA$118,3,0)</f>
        <v>10</v>
      </c>
      <c r="J2006" s="286">
        <f ca="1">VLOOKUP(G2006,Zusammenführung!$AB$7:$AD$118,3,0)</f>
        <v>43</v>
      </c>
    </row>
    <row r="2007" spans="1:10" x14ac:dyDescent="0.25">
      <c r="A2007" s="6" t="s">
        <v>4125</v>
      </c>
      <c r="B2007" s="5" t="s">
        <v>1987</v>
      </c>
      <c r="C2007" s="5" t="s">
        <v>2048</v>
      </c>
      <c r="D2007" s="7">
        <v>1000000</v>
      </c>
      <c r="E2007" s="122">
        <f>VLOOKUP($D2007,Zusammenführung!$S$7:$AD$118,4,0)</f>
        <v>800000</v>
      </c>
      <c r="F2007" s="123">
        <f>VLOOKUP($D2007,Zusammenführung!$S$7:$AD$118,7,0)</f>
        <v>1000000</v>
      </c>
      <c r="G2007" s="123">
        <f>VLOOKUP($D2007,Zusammenführung!$S$7:$AD$118,10,0)</f>
        <v>936507.93650793657</v>
      </c>
      <c r="H2007" s="285">
        <f ca="1">VLOOKUP(E2007,Zusammenführung!V$7:X$118,3,0)</f>
        <v>6</v>
      </c>
      <c r="I2007" s="162">
        <f ca="1">VLOOKUP(F2007,Zusammenführung!$Y$7:$AA$118,3,0)</f>
        <v>10</v>
      </c>
      <c r="J2007" s="286">
        <f ca="1">VLOOKUP(G2007,Zusammenführung!$AB$7:$AD$118,3,0)</f>
        <v>43</v>
      </c>
    </row>
    <row r="2008" spans="1:10" x14ac:dyDescent="0.25">
      <c r="A2008" s="6" t="s">
        <v>4126</v>
      </c>
      <c r="B2008" s="5" t="s">
        <v>1988</v>
      </c>
      <c r="C2008" s="5" t="s">
        <v>2048</v>
      </c>
      <c r="D2008" s="7">
        <v>1000000</v>
      </c>
      <c r="E2008" s="122">
        <f>VLOOKUP($D2008,Zusammenführung!$S$7:$AD$118,4,0)</f>
        <v>800000</v>
      </c>
      <c r="F2008" s="123">
        <f>VLOOKUP($D2008,Zusammenführung!$S$7:$AD$118,7,0)</f>
        <v>1000000</v>
      </c>
      <c r="G2008" s="123">
        <f>VLOOKUP($D2008,Zusammenführung!$S$7:$AD$118,10,0)</f>
        <v>936507.93650793657</v>
      </c>
      <c r="H2008" s="285">
        <f ca="1">VLOOKUP(E2008,Zusammenführung!V$7:X$118,3,0)</f>
        <v>6</v>
      </c>
      <c r="I2008" s="162">
        <f ca="1">VLOOKUP(F2008,Zusammenführung!$Y$7:$AA$118,3,0)</f>
        <v>10</v>
      </c>
      <c r="J2008" s="286">
        <f ca="1">VLOOKUP(G2008,Zusammenführung!$AB$7:$AD$118,3,0)</f>
        <v>43</v>
      </c>
    </row>
    <row r="2009" spans="1:10" x14ac:dyDescent="0.25">
      <c r="A2009" s="6" t="s">
        <v>4127</v>
      </c>
      <c r="B2009" s="5" t="s">
        <v>1985</v>
      </c>
      <c r="C2009" s="5" t="s">
        <v>2048</v>
      </c>
      <c r="D2009" s="7">
        <v>1000000</v>
      </c>
      <c r="E2009" s="122">
        <f>VLOOKUP($D2009,Zusammenführung!$S$7:$AD$118,4,0)</f>
        <v>800000</v>
      </c>
      <c r="F2009" s="123">
        <f>VLOOKUP($D2009,Zusammenführung!$S$7:$AD$118,7,0)</f>
        <v>1000000</v>
      </c>
      <c r="G2009" s="123">
        <f>VLOOKUP($D2009,Zusammenführung!$S$7:$AD$118,10,0)</f>
        <v>936507.93650793657</v>
      </c>
      <c r="H2009" s="285">
        <f ca="1">VLOOKUP(E2009,Zusammenführung!V$7:X$118,3,0)</f>
        <v>6</v>
      </c>
      <c r="I2009" s="162">
        <f ca="1">VLOOKUP(F2009,Zusammenführung!$Y$7:$AA$118,3,0)</f>
        <v>10</v>
      </c>
      <c r="J2009" s="286">
        <f ca="1">VLOOKUP(G2009,Zusammenführung!$AB$7:$AD$118,3,0)</f>
        <v>43</v>
      </c>
    </row>
    <row r="2010" spans="1:10" x14ac:dyDescent="0.25">
      <c r="A2010" s="6" t="s">
        <v>4128</v>
      </c>
      <c r="B2010" s="5" t="s">
        <v>1990</v>
      </c>
      <c r="C2010" s="5" t="s">
        <v>2048</v>
      </c>
      <c r="D2010" s="7">
        <v>850000</v>
      </c>
      <c r="E2010" s="122">
        <f>VLOOKUP($D2010,Zusammenführung!$S$7:$AD$118,4,0)</f>
        <v>800000</v>
      </c>
      <c r="F2010" s="123">
        <f>VLOOKUP($D2010,Zusammenführung!$S$7:$AD$118,7,0)</f>
        <v>800000</v>
      </c>
      <c r="G2010" s="123">
        <f>VLOOKUP($D2010,Zusammenführung!$S$7:$AD$118,10,0)</f>
        <v>800000</v>
      </c>
      <c r="H2010" s="285">
        <f ca="1">VLOOKUP(E2010,Zusammenführung!V$7:X$118,3,0)</f>
        <v>6</v>
      </c>
      <c r="I2010" s="162">
        <f ca="1">VLOOKUP(F2010,Zusammenführung!$Y$7:$AA$118,3,0)</f>
        <v>9</v>
      </c>
      <c r="J2010" s="286">
        <f ca="1">VLOOKUP(G2010,Zusammenführung!$AB$7:$AD$118,3,0)</f>
        <v>42</v>
      </c>
    </row>
    <row r="2011" spans="1:10" x14ac:dyDescent="0.25">
      <c r="A2011" s="6" t="s">
        <v>4129</v>
      </c>
      <c r="B2011" s="5" t="s">
        <v>1992</v>
      </c>
      <c r="C2011" s="5" t="s">
        <v>2048</v>
      </c>
      <c r="D2011" s="7">
        <v>800000</v>
      </c>
      <c r="E2011" s="122">
        <f>VLOOKUP($D2011,Zusammenführung!$S$7:$AD$118,4,0)</f>
        <v>800000</v>
      </c>
      <c r="F2011" s="123">
        <f>VLOOKUP($D2011,Zusammenführung!$S$7:$AD$118,7,0)</f>
        <v>800000</v>
      </c>
      <c r="G2011" s="123">
        <f>VLOOKUP($D2011,Zusammenführung!$S$7:$AD$118,10,0)</f>
        <v>800000</v>
      </c>
      <c r="H2011" s="285">
        <f ca="1">VLOOKUP(E2011,Zusammenführung!V$7:X$118,3,0)</f>
        <v>6</v>
      </c>
      <c r="I2011" s="162">
        <f ca="1">VLOOKUP(F2011,Zusammenführung!$Y$7:$AA$118,3,0)</f>
        <v>9</v>
      </c>
      <c r="J2011" s="286">
        <f ca="1">VLOOKUP(G2011,Zusammenführung!$AB$7:$AD$118,3,0)</f>
        <v>42</v>
      </c>
    </row>
    <row r="2012" spans="1:10" x14ac:dyDescent="0.25">
      <c r="A2012" s="6" t="s">
        <v>4130</v>
      </c>
      <c r="B2012" s="5" t="s">
        <v>1991</v>
      </c>
      <c r="C2012" s="5" t="s">
        <v>2048</v>
      </c>
      <c r="D2012" s="7">
        <v>800000</v>
      </c>
      <c r="E2012" s="122">
        <f>VLOOKUP($D2012,Zusammenführung!$S$7:$AD$118,4,0)</f>
        <v>800000</v>
      </c>
      <c r="F2012" s="123">
        <f>VLOOKUP($D2012,Zusammenführung!$S$7:$AD$118,7,0)</f>
        <v>800000</v>
      </c>
      <c r="G2012" s="123">
        <f>VLOOKUP($D2012,Zusammenführung!$S$7:$AD$118,10,0)</f>
        <v>800000</v>
      </c>
      <c r="H2012" s="285">
        <f ca="1">VLOOKUP(E2012,Zusammenführung!V$7:X$118,3,0)</f>
        <v>6</v>
      </c>
      <c r="I2012" s="162">
        <f ca="1">VLOOKUP(F2012,Zusammenführung!$Y$7:$AA$118,3,0)</f>
        <v>9</v>
      </c>
      <c r="J2012" s="286">
        <f ca="1">VLOOKUP(G2012,Zusammenführung!$AB$7:$AD$118,3,0)</f>
        <v>42</v>
      </c>
    </row>
    <row r="2013" spans="1:10" x14ac:dyDescent="0.25">
      <c r="A2013" s="6" t="s">
        <v>4131</v>
      </c>
      <c r="B2013" s="5" t="s">
        <v>1993</v>
      </c>
      <c r="C2013" s="5" t="s">
        <v>2048</v>
      </c>
      <c r="D2013" s="7">
        <v>800000</v>
      </c>
      <c r="E2013" s="122">
        <f>VLOOKUP($D2013,Zusammenführung!$S$7:$AD$118,4,0)</f>
        <v>800000</v>
      </c>
      <c r="F2013" s="123">
        <f>VLOOKUP($D2013,Zusammenführung!$S$7:$AD$118,7,0)</f>
        <v>800000</v>
      </c>
      <c r="G2013" s="123">
        <f>VLOOKUP($D2013,Zusammenführung!$S$7:$AD$118,10,0)</f>
        <v>800000</v>
      </c>
      <c r="H2013" s="285">
        <f ca="1">VLOOKUP(E2013,Zusammenführung!V$7:X$118,3,0)</f>
        <v>6</v>
      </c>
      <c r="I2013" s="162">
        <f ca="1">VLOOKUP(F2013,Zusammenführung!$Y$7:$AA$118,3,0)</f>
        <v>9</v>
      </c>
      <c r="J2013" s="286">
        <f ca="1">VLOOKUP(G2013,Zusammenführung!$AB$7:$AD$118,3,0)</f>
        <v>42</v>
      </c>
    </row>
    <row r="2014" spans="1:10" x14ac:dyDescent="0.25">
      <c r="A2014" s="6" t="s">
        <v>4132</v>
      </c>
      <c r="B2014" s="5" t="s">
        <v>1994</v>
      </c>
      <c r="C2014" s="5" t="s">
        <v>2048</v>
      </c>
      <c r="D2014" s="7">
        <v>750000</v>
      </c>
      <c r="E2014" s="122">
        <f>VLOOKUP($D2014,Zusammenführung!$S$7:$AD$118,4,0)</f>
        <v>800000</v>
      </c>
      <c r="F2014" s="123">
        <f>VLOOKUP($D2014,Zusammenführung!$S$7:$AD$118,7,0)</f>
        <v>800000</v>
      </c>
      <c r="G2014" s="123">
        <f>VLOOKUP($D2014,Zusammenführung!$S$7:$AD$118,10,0)</f>
        <v>749295.77464788756</v>
      </c>
      <c r="H2014" s="285">
        <f ca="1">VLOOKUP(E2014,Zusammenführung!V$7:X$118,3,0)</f>
        <v>6</v>
      </c>
      <c r="I2014" s="162">
        <f ca="1">VLOOKUP(F2014,Zusammenführung!$Y$7:$AA$118,3,0)</f>
        <v>9</v>
      </c>
      <c r="J2014" s="286">
        <f ca="1">VLOOKUP(G2014,Zusammenführung!$AB$7:$AD$118,3,0)</f>
        <v>41</v>
      </c>
    </row>
    <row r="2015" spans="1:10" x14ac:dyDescent="0.25">
      <c r="A2015" s="6" t="s">
        <v>4133</v>
      </c>
      <c r="B2015" s="5" t="s">
        <v>1996</v>
      </c>
      <c r="C2015" s="5" t="s">
        <v>2048</v>
      </c>
      <c r="D2015" s="7">
        <v>700000</v>
      </c>
      <c r="E2015" s="122">
        <f>VLOOKUP($D2015,Zusammenführung!$S$7:$AD$118,4,0)</f>
        <v>800000</v>
      </c>
      <c r="F2015" s="123">
        <f>VLOOKUP($D2015,Zusammenführung!$S$7:$AD$118,7,0)</f>
        <v>600000</v>
      </c>
      <c r="G2015" s="123">
        <f>VLOOKUP($D2015,Zusammenführung!$S$7:$AD$118,10,0)</f>
        <v>699798.79275653942</v>
      </c>
      <c r="H2015" s="285">
        <f ca="1">VLOOKUP(E2015,Zusammenführung!V$7:X$118,3,0)</f>
        <v>6</v>
      </c>
      <c r="I2015" s="162">
        <f ca="1">VLOOKUP(F2015,Zusammenführung!$Y$7:$AA$118,3,0)</f>
        <v>8</v>
      </c>
      <c r="J2015" s="286">
        <f ca="1">VLOOKUP(G2015,Zusammenführung!$AB$7:$AD$118,3,0)</f>
        <v>40</v>
      </c>
    </row>
    <row r="2016" spans="1:10" x14ac:dyDescent="0.25">
      <c r="A2016" s="6" t="s">
        <v>4134</v>
      </c>
      <c r="B2016" s="5" t="s">
        <v>1995</v>
      </c>
      <c r="C2016" s="5" t="s">
        <v>2048</v>
      </c>
      <c r="D2016" s="7">
        <v>700000</v>
      </c>
      <c r="E2016" s="122">
        <f>VLOOKUP($D2016,Zusammenführung!$S$7:$AD$118,4,0)</f>
        <v>800000</v>
      </c>
      <c r="F2016" s="123">
        <f>VLOOKUP($D2016,Zusammenführung!$S$7:$AD$118,7,0)</f>
        <v>600000</v>
      </c>
      <c r="G2016" s="123">
        <f>VLOOKUP($D2016,Zusammenführung!$S$7:$AD$118,10,0)</f>
        <v>699798.79275653942</v>
      </c>
      <c r="H2016" s="285">
        <f ca="1">VLOOKUP(E2016,Zusammenführung!V$7:X$118,3,0)</f>
        <v>6</v>
      </c>
      <c r="I2016" s="162">
        <f ca="1">VLOOKUP(F2016,Zusammenführung!$Y$7:$AA$118,3,0)</f>
        <v>8</v>
      </c>
      <c r="J2016" s="286">
        <f ca="1">VLOOKUP(G2016,Zusammenführung!$AB$7:$AD$118,3,0)</f>
        <v>40</v>
      </c>
    </row>
    <row r="2017" spans="1:10" x14ac:dyDescent="0.25">
      <c r="A2017" s="6" t="s">
        <v>4135</v>
      </c>
      <c r="B2017" s="5" t="s">
        <v>1997</v>
      </c>
      <c r="C2017" s="5" t="s">
        <v>2048</v>
      </c>
      <c r="D2017" s="7">
        <v>650000</v>
      </c>
      <c r="E2017" s="122">
        <f>VLOOKUP($D2017,Zusammenführung!$S$7:$AD$118,4,0)</f>
        <v>500000</v>
      </c>
      <c r="F2017" s="123">
        <f>VLOOKUP($D2017,Zusammenführung!$S$7:$AD$118,7,0)</f>
        <v>600000</v>
      </c>
      <c r="G2017" s="123">
        <f>VLOOKUP($D2017,Zusammenführung!$S$7:$AD$118,10,0)</f>
        <v>651509.05432595592</v>
      </c>
      <c r="H2017" s="285">
        <f ca="1">VLOOKUP(E2017,Zusammenführung!V$7:X$118,3,0)</f>
        <v>5</v>
      </c>
      <c r="I2017" s="162">
        <f ca="1">VLOOKUP(F2017,Zusammenführung!$Y$7:$AA$118,3,0)</f>
        <v>8</v>
      </c>
      <c r="J2017" s="286">
        <f ca="1">VLOOKUP(G2017,Zusammenführung!$AB$7:$AD$118,3,0)</f>
        <v>39</v>
      </c>
    </row>
    <row r="2018" spans="1:10" x14ac:dyDescent="0.25">
      <c r="A2018" s="6" t="s">
        <v>4136</v>
      </c>
      <c r="B2018" s="5" t="s">
        <v>1999</v>
      </c>
      <c r="C2018" s="5" t="s">
        <v>2048</v>
      </c>
      <c r="D2018" s="7">
        <v>600000</v>
      </c>
      <c r="E2018" s="122">
        <f>VLOOKUP($D2018,Zusammenführung!$S$7:$AD$118,4,0)</f>
        <v>500000</v>
      </c>
      <c r="F2018" s="123">
        <f>VLOOKUP($D2018,Zusammenführung!$S$7:$AD$118,7,0)</f>
        <v>600000</v>
      </c>
      <c r="G2018" s="123">
        <f>VLOOKUP($D2018,Zusammenführung!$S$7:$AD$118,10,0)</f>
        <v>604426.55935613695</v>
      </c>
      <c r="H2018" s="285">
        <f ca="1">VLOOKUP(E2018,Zusammenführung!V$7:X$118,3,0)</f>
        <v>5</v>
      </c>
      <c r="I2018" s="162">
        <f ca="1">VLOOKUP(F2018,Zusammenführung!$Y$7:$AA$118,3,0)</f>
        <v>8</v>
      </c>
      <c r="J2018" s="286">
        <f ca="1">VLOOKUP(G2018,Zusammenführung!$AB$7:$AD$118,3,0)</f>
        <v>38</v>
      </c>
    </row>
    <row r="2019" spans="1:10" x14ac:dyDescent="0.25">
      <c r="A2019" s="6" t="s">
        <v>4137</v>
      </c>
      <c r="B2019" s="5" t="s">
        <v>1998</v>
      </c>
      <c r="C2019" s="5" t="s">
        <v>2048</v>
      </c>
      <c r="D2019" s="7">
        <v>600000</v>
      </c>
      <c r="E2019" s="122">
        <f>VLOOKUP($D2019,Zusammenführung!$S$7:$AD$118,4,0)</f>
        <v>500000</v>
      </c>
      <c r="F2019" s="123">
        <f>VLOOKUP($D2019,Zusammenführung!$S$7:$AD$118,7,0)</f>
        <v>600000</v>
      </c>
      <c r="G2019" s="123">
        <f>VLOOKUP($D2019,Zusammenführung!$S$7:$AD$118,10,0)</f>
        <v>604426.55935613695</v>
      </c>
      <c r="H2019" s="285">
        <f ca="1">VLOOKUP(E2019,Zusammenführung!V$7:X$118,3,0)</f>
        <v>5</v>
      </c>
      <c r="I2019" s="162">
        <f ca="1">VLOOKUP(F2019,Zusammenführung!$Y$7:$AA$118,3,0)</f>
        <v>8</v>
      </c>
      <c r="J2019" s="286">
        <f ca="1">VLOOKUP(G2019,Zusammenführung!$AB$7:$AD$118,3,0)</f>
        <v>38</v>
      </c>
    </row>
    <row r="2020" spans="1:10" x14ac:dyDescent="0.25">
      <c r="A2020" s="6" t="s">
        <v>4138</v>
      </c>
      <c r="B2020" s="5" t="s">
        <v>2000</v>
      </c>
      <c r="C2020" s="5" t="s">
        <v>2048</v>
      </c>
      <c r="D2020" s="7">
        <v>600000</v>
      </c>
      <c r="E2020" s="122">
        <f>VLOOKUP($D2020,Zusammenführung!$S$7:$AD$118,4,0)</f>
        <v>500000</v>
      </c>
      <c r="F2020" s="123">
        <f>VLOOKUP($D2020,Zusammenführung!$S$7:$AD$118,7,0)</f>
        <v>600000</v>
      </c>
      <c r="G2020" s="123">
        <f>VLOOKUP($D2020,Zusammenführung!$S$7:$AD$118,10,0)</f>
        <v>604426.55935613695</v>
      </c>
      <c r="H2020" s="285">
        <f ca="1">VLOOKUP(E2020,Zusammenführung!V$7:X$118,3,0)</f>
        <v>5</v>
      </c>
      <c r="I2020" s="162">
        <f ca="1">VLOOKUP(F2020,Zusammenführung!$Y$7:$AA$118,3,0)</f>
        <v>8</v>
      </c>
      <c r="J2020" s="286">
        <f ca="1">VLOOKUP(G2020,Zusammenführung!$AB$7:$AD$118,3,0)</f>
        <v>38</v>
      </c>
    </row>
    <row r="2021" spans="1:10" x14ac:dyDescent="0.25">
      <c r="A2021" s="6" t="s">
        <v>4139</v>
      </c>
      <c r="B2021" s="5" t="s">
        <v>2001</v>
      </c>
      <c r="C2021" s="5" t="s">
        <v>2048</v>
      </c>
      <c r="D2021" s="7">
        <v>525000</v>
      </c>
      <c r="E2021" s="122">
        <f>VLOOKUP($D2021,Zusammenführung!$S$7:$AD$118,4,0)</f>
        <v>500000</v>
      </c>
      <c r="F2021" s="123">
        <f>VLOOKUP($D2021,Zusammenführung!$S$7:$AD$118,7,0)</f>
        <v>600000</v>
      </c>
      <c r="G2021" s="123">
        <f>VLOOKUP($D2021,Zusammenführung!$S$7:$AD$118,10,0)</f>
        <v>513883.29979879287</v>
      </c>
      <c r="H2021" s="285">
        <f ca="1">VLOOKUP(E2021,Zusammenführung!V$7:X$118,3,0)</f>
        <v>5</v>
      </c>
      <c r="I2021" s="162">
        <f ca="1">VLOOKUP(F2021,Zusammenführung!$Y$7:$AA$118,3,0)</f>
        <v>8</v>
      </c>
      <c r="J2021" s="286">
        <f ca="1">VLOOKUP(G2021,Zusammenführung!$AB$7:$AD$118,3,0)</f>
        <v>36</v>
      </c>
    </row>
    <row r="2022" spans="1:10" x14ac:dyDescent="0.25">
      <c r="A2022" s="6" t="s">
        <v>4140</v>
      </c>
      <c r="B2022" s="5" t="s">
        <v>2005</v>
      </c>
      <c r="C2022" s="5" t="s">
        <v>2048</v>
      </c>
      <c r="D2022" s="7">
        <v>500000</v>
      </c>
      <c r="E2022" s="122">
        <f>VLOOKUP($D2022,Zusammenführung!$S$7:$AD$118,4,0)</f>
        <v>500000</v>
      </c>
      <c r="F2022" s="123">
        <f>VLOOKUP($D2022,Zusammenführung!$S$7:$AD$118,7,0)</f>
        <v>400000</v>
      </c>
      <c r="G2022" s="123">
        <f>VLOOKUP($D2022,Zusammenführung!$S$7:$AD$118,10,0)</f>
        <v>513883.29979879287</v>
      </c>
      <c r="H2022" s="285">
        <f ca="1">VLOOKUP(E2022,Zusammenführung!V$7:X$118,3,0)</f>
        <v>5</v>
      </c>
      <c r="I2022" s="162">
        <f ca="1">VLOOKUP(F2022,Zusammenführung!$Y$7:$AA$118,3,0)</f>
        <v>7</v>
      </c>
      <c r="J2022" s="286">
        <f ca="1">VLOOKUP(G2022,Zusammenführung!$AB$7:$AD$118,3,0)</f>
        <v>36</v>
      </c>
    </row>
    <row r="2023" spans="1:10" x14ac:dyDescent="0.25">
      <c r="A2023" s="6" t="s">
        <v>4141</v>
      </c>
      <c r="B2023" s="5" t="s">
        <v>2002</v>
      </c>
      <c r="C2023" s="5" t="s">
        <v>2048</v>
      </c>
      <c r="D2023" s="7">
        <v>500000</v>
      </c>
      <c r="E2023" s="122">
        <f>VLOOKUP($D2023,Zusammenführung!$S$7:$AD$118,4,0)</f>
        <v>500000</v>
      </c>
      <c r="F2023" s="123">
        <f>VLOOKUP($D2023,Zusammenführung!$S$7:$AD$118,7,0)</f>
        <v>400000</v>
      </c>
      <c r="G2023" s="123">
        <f>VLOOKUP($D2023,Zusammenführung!$S$7:$AD$118,10,0)</f>
        <v>513883.29979879287</v>
      </c>
      <c r="H2023" s="285">
        <f ca="1">VLOOKUP(E2023,Zusammenführung!V$7:X$118,3,0)</f>
        <v>5</v>
      </c>
      <c r="I2023" s="162">
        <f ca="1">VLOOKUP(F2023,Zusammenführung!$Y$7:$AA$118,3,0)</f>
        <v>7</v>
      </c>
      <c r="J2023" s="286">
        <f ca="1">VLOOKUP(G2023,Zusammenführung!$AB$7:$AD$118,3,0)</f>
        <v>36</v>
      </c>
    </row>
    <row r="2024" spans="1:10" x14ac:dyDescent="0.25">
      <c r="A2024" s="6" t="s">
        <v>4142</v>
      </c>
      <c r="B2024" s="5" t="s">
        <v>2003</v>
      </c>
      <c r="C2024" s="5" t="s">
        <v>2048</v>
      </c>
      <c r="D2024" s="7">
        <v>500000</v>
      </c>
      <c r="E2024" s="122">
        <f>VLOOKUP($D2024,Zusammenführung!$S$7:$AD$118,4,0)</f>
        <v>500000</v>
      </c>
      <c r="F2024" s="123">
        <f>VLOOKUP($D2024,Zusammenführung!$S$7:$AD$118,7,0)</f>
        <v>400000</v>
      </c>
      <c r="G2024" s="123">
        <f>VLOOKUP($D2024,Zusammenführung!$S$7:$AD$118,10,0)</f>
        <v>513883.29979879287</v>
      </c>
      <c r="H2024" s="285">
        <f ca="1">VLOOKUP(E2024,Zusammenführung!V$7:X$118,3,0)</f>
        <v>5</v>
      </c>
      <c r="I2024" s="162">
        <f ca="1">VLOOKUP(F2024,Zusammenführung!$Y$7:$AA$118,3,0)</f>
        <v>7</v>
      </c>
      <c r="J2024" s="286">
        <f ca="1">VLOOKUP(G2024,Zusammenführung!$AB$7:$AD$118,3,0)</f>
        <v>36</v>
      </c>
    </row>
    <row r="2025" spans="1:10" x14ac:dyDescent="0.25">
      <c r="A2025" s="6" t="s">
        <v>4143</v>
      </c>
      <c r="B2025" s="5" t="s">
        <v>2004</v>
      </c>
      <c r="C2025" s="5" t="s">
        <v>2048</v>
      </c>
      <c r="D2025" s="7">
        <v>500000</v>
      </c>
      <c r="E2025" s="122">
        <f>VLOOKUP($D2025,Zusammenführung!$S$7:$AD$118,4,0)</f>
        <v>500000</v>
      </c>
      <c r="F2025" s="123">
        <f>VLOOKUP($D2025,Zusammenführung!$S$7:$AD$118,7,0)</f>
        <v>400000</v>
      </c>
      <c r="G2025" s="123">
        <f>VLOOKUP($D2025,Zusammenführung!$S$7:$AD$118,10,0)</f>
        <v>513883.29979879287</v>
      </c>
      <c r="H2025" s="285">
        <f ca="1">VLOOKUP(E2025,Zusammenführung!V$7:X$118,3,0)</f>
        <v>5</v>
      </c>
      <c r="I2025" s="162">
        <f ca="1">VLOOKUP(F2025,Zusammenführung!$Y$7:$AA$118,3,0)</f>
        <v>7</v>
      </c>
      <c r="J2025" s="286">
        <f ca="1">VLOOKUP(G2025,Zusammenführung!$AB$7:$AD$118,3,0)</f>
        <v>36</v>
      </c>
    </row>
    <row r="2026" spans="1:10" x14ac:dyDescent="0.25">
      <c r="A2026" s="6" t="s">
        <v>4144</v>
      </c>
      <c r="B2026" s="5" t="s">
        <v>2007</v>
      </c>
      <c r="C2026" s="5" t="s">
        <v>2048</v>
      </c>
      <c r="D2026" s="7">
        <v>475000</v>
      </c>
      <c r="E2026" s="122">
        <f>VLOOKUP($D2026,Zusammenführung!$S$7:$AD$118,4,0)</f>
        <v>500000</v>
      </c>
      <c r="F2026" s="123">
        <f>VLOOKUP($D2026,Zusammenführung!$S$7:$AD$118,7,0)</f>
        <v>400000</v>
      </c>
      <c r="G2026" s="123">
        <f>VLOOKUP($D2026,Zusammenführung!$S$7:$AD$118,10,0)</f>
        <v>470422.53521126771</v>
      </c>
      <c r="H2026" s="285">
        <f ca="1">VLOOKUP(E2026,Zusammenführung!V$7:X$118,3,0)</f>
        <v>5</v>
      </c>
      <c r="I2026" s="162">
        <f ca="1">VLOOKUP(F2026,Zusammenführung!$Y$7:$AA$118,3,0)</f>
        <v>7</v>
      </c>
      <c r="J2026" s="286">
        <f ca="1">VLOOKUP(G2026,Zusammenführung!$AB$7:$AD$118,3,0)</f>
        <v>35</v>
      </c>
    </row>
    <row r="2027" spans="1:10" x14ac:dyDescent="0.25">
      <c r="A2027" s="6" t="s">
        <v>4145</v>
      </c>
      <c r="B2027" s="5" t="s">
        <v>2008</v>
      </c>
      <c r="C2027" s="5" t="s">
        <v>2048</v>
      </c>
      <c r="D2027" s="7">
        <v>475000</v>
      </c>
      <c r="E2027" s="122">
        <f>VLOOKUP($D2027,Zusammenführung!$S$7:$AD$118,4,0)</f>
        <v>500000</v>
      </c>
      <c r="F2027" s="123">
        <f>VLOOKUP($D2027,Zusammenführung!$S$7:$AD$118,7,0)</f>
        <v>400000</v>
      </c>
      <c r="G2027" s="123">
        <f>VLOOKUP($D2027,Zusammenführung!$S$7:$AD$118,10,0)</f>
        <v>470422.53521126771</v>
      </c>
      <c r="H2027" s="285">
        <f ca="1">VLOOKUP(E2027,Zusammenführung!V$7:X$118,3,0)</f>
        <v>5</v>
      </c>
      <c r="I2027" s="162">
        <f ca="1">VLOOKUP(F2027,Zusammenführung!$Y$7:$AA$118,3,0)</f>
        <v>7</v>
      </c>
      <c r="J2027" s="286">
        <f ca="1">VLOOKUP(G2027,Zusammenführung!$AB$7:$AD$118,3,0)</f>
        <v>35</v>
      </c>
    </row>
    <row r="2028" spans="1:10" x14ac:dyDescent="0.25">
      <c r="A2028" s="6" t="s">
        <v>4146</v>
      </c>
      <c r="B2028" s="5" t="s">
        <v>2006</v>
      </c>
      <c r="C2028" s="5" t="s">
        <v>2048</v>
      </c>
      <c r="D2028" s="7">
        <v>475000</v>
      </c>
      <c r="E2028" s="122">
        <f>VLOOKUP($D2028,Zusammenführung!$S$7:$AD$118,4,0)</f>
        <v>500000</v>
      </c>
      <c r="F2028" s="123">
        <f>VLOOKUP($D2028,Zusammenführung!$S$7:$AD$118,7,0)</f>
        <v>400000</v>
      </c>
      <c r="G2028" s="123">
        <f>VLOOKUP($D2028,Zusammenführung!$S$7:$AD$118,10,0)</f>
        <v>470422.53521126771</v>
      </c>
      <c r="H2028" s="285">
        <f ca="1">VLOOKUP(E2028,Zusammenführung!V$7:X$118,3,0)</f>
        <v>5</v>
      </c>
      <c r="I2028" s="162">
        <f ca="1">VLOOKUP(F2028,Zusammenführung!$Y$7:$AA$118,3,0)</f>
        <v>7</v>
      </c>
      <c r="J2028" s="286">
        <f ca="1">VLOOKUP(G2028,Zusammenführung!$AB$7:$AD$118,3,0)</f>
        <v>35</v>
      </c>
    </row>
    <row r="2029" spans="1:10" x14ac:dyDescent="0.25">
      <c r="A2029" s="6" t="s">
        <v>4147</v>
      </c>
      <c r="B2029" s="5" t="s">
        <v>2009</v>
      </c>
      <c r="C2029" s="5" t="s">
        <v>2048</v>
      </c>
      <c r="D2029" s="7">
        <v>450000</v>
      </c>
      <c r="E2029" s="122">
        <f>VLOOKUP($D2029,Zusammenführung!$S$7:$AD$118,4,0)</f>
        <v>500000</v>
      </c>
      <c r="F2029" s="123">
        <f>VLOOKUP($D2029,Zusammenführung!$S$7:$AD$118,7,0)</f>
        <v>400000</v>
      </c>
      <c r="G2029" s="123">
        <f>VLOOKUP($D2029,Zusammenführung!$S$7:$AD$118,10,0)</f>
        <v>470422.53521126771</v>
      </c>
      <c r="H2029" s="285">
        <f ca="1">VLOOKUP(E2029,Zusammenführung!V$7:X$118,3,0)</f>
        <v>5</v>
      </c>
      <c r="I2029" s="162">
        <f ca="1">VLOOKUP(F2029,Zusammenführung!$Y$7:$AA$118,3,0)</f>
        <v>7</v>
      </c>
      <c r="J2029" s="286">
        <f ca="1">VLOOKUP(G2029,Zusammenführung!$AB$7:$AD$118,3,0)</f>
        <v>35</v>
      </c>
    </row>
    <row r="2030" spans="1:10" x14ac:dyDescent="0.25">
      <c r="A2030" s="6" t="s">
        <v>4148</v>
      </c>
      <c r="B2030" s="5" t="s">
        <v>2010</v>
      </c>
      <c r="C2030" s="5" t="s">
        <v>2048</v>
      </c>
      <c r="D2030" s="7">
        <v>450000</v>
      </c>
      <c r="E2030" s="122">
        <f>VLOOKUP($D2030,Zusammenführung!$S$7:$AD$118,4,0)</f>
        <v>500000</v>
      </c>
      <c r="F2030" s="123">
        <f>VLOOKUP($D2030,Zusammenführung!$S$7:$AD$118,7,0)</f>
        <v>400000</v>
      </c>
      <c r="G2030" s="123">
        <f>VLOOKUP($D2030,Zusammenführung!$S$7:$AD$118,10,0)</f>
        <v>470422.53521126771</v>
      </c>
      <c r="H2030" s="285">
        <f ca="1">VLOOKUP(E2030,Zusammenführung!V$7:X$118,3,0)</f>
        <v>5</v>
      </c>
      <c r="I2030" s="162">
        <f ca="1">VLOOKUP(F2030,Zusammenführung!$Y$7:$AA$118,3,0)</f>
        <v>7</v>
      </c>
      <c r="J2030" s="286">
        <f ca="1">VLOOKUP(G2030,Zusammenführung!$AB$7:$AD$118,3,0)</f>
        <v>35</v>
      </c>
    </row>
    <row r="2031" spans="1:10" x14ac:dyDescent="0.25">
      <c r="A2031" s="6" t="s">
        <v>4149</v>
      </c>
      <c r="B2031" s="5" t="s">
        <v>2012</v>
      </c>
      <c r="C2031" s="5" t="s">
        <v>2048</v>
      </c>
      <c r="D2031" s="7">
        <v>450000</v>
      </c>
      <c r="E2031" s="122">
        <f>VLOOKUP($D2031,Zusammenführung!$S$7:$AD$118,4,0)</f>
        <v>500000</v>
      </c>
      <c r="F2031" s="123">
        <f>VLOOKUP($D2031,Zusammenführung!$S$7:$AD$118,7,0)</f>
        <v>400000</v>
      </c>
      <c r="G2031" s="123">
        <f>VLOOKUP($D2031,Zusammenführung!$S$7:$AD$118,10,0)</f>
        <v>470422.53521126771</v>
      </c>
      <c r="H2031" s="285">
        <f ca="1">VLOOKUP(E2031,Zusammenführung!V$7:X$118,3,0)</f>
        <v>5</v>
      </c>
      <c r="I2031" s="162">
        <f ca="1">VLOOKUP(F2031,Zusammenführung!$Y$7:$AA$118,3,0)</f>
        <v>7</v>
      </c>
      <c r="J2031" s="286">
        <f ca="1">VLOOKUP(G2031,Zusammenführung!$AB$7:$AD$118,3,0)</f>
        <v>35</v>
      </c>
    </row>
    <row r="2032" spans="1:10" x14ac:dyDescent="0.25">
      <c r="A2032" s="6" t="s">
        <v>4150</v>
      </c>
      <c r="B2032" s="5" t="s">
        <v>2011</v>
      </c>
      <c r="C2032" s="5" t="s">
        <v>2048</v>
      </c>
      <c r="D2032" s="7">
        <v>450000</v>
      </c>
      <c r="E2032" s="122">
        <f>VLOOKUP($D2032,Zusammenführung!$S$7:$AD$118,4,0)</f>
        <v>500000</v>
      </c>
      <c r="F2032" s="123">
        <f>VLOOKUP($D2032,Zusammenführung!$S$7:$AD$118,7,0)</f>
        <v>400000</v>
      </c>
      <c r="G2032" s="123">
        <f>VLOOKUP($D2032,Zusammenführung!$S$7:$AD$118,10,0)</f>
        <v>470422.53521126771</v>
      </c>
      <c r="H2032" s="285">
        <f ca="1">VLOOKUP(E2032,Zusammenführung!V$7:X$118,3,0)</f>
        <v>5</v>
      </c>
      <c r="I2032" s="162">
        <f ca="1">VLOOKUP(F2032,Zusammenführung!$Y$7:$AA$118,3,0)</f>
        <v>7</v>
      </c>
      <c r="J2032" s="286">
        <f ca="1">VLOOKUP(G2032,Zusammenführung!$AB$7:$AD$118,3,0)</f>
        <v>35</v>
      </c>
    </row>
    <row r="2033" spans="1:10" x14ac:dyDescent="0.25">
      <c r="A2033" s="6" t="s">
        <v>4151</v>
      </c>
      <c r="B2033" s="5" t="s">
        <v>2014</v>
      </c>
      <c r="C2033" s="5" t="s">
        <v>2048</v>
      </c>
      <c r="D2033" s="7">
        <v>400000</v>
      </c>
      <c r="E2033" s="122">
        <f>VLOOKUP($D2033,Zusammenführung!$S$7:$AD$118,4,0)</f>
        <v>500000</v>
      </c>
      <c r="F2033" s="123">
        <f>VLOOKUP($D2033,Zusammenführung!$S$7:$AD$118,7,0)</f>
        <v>400000</v>
      </c>
      <c r="G2033" s="123">
        <f>VLOOKUP($D2033,Zusammenführung!$S$7:$AD$118,10,0)</f>
        <v>387122.73641851114</v>
      </c>
      <c r="H2033" s="285">
        <f ca="1">VLOOKUP(E2033,Zusammenführung!V$7:X$118,3,0)</f>
        <v>5</v>
      </c>
      <c r="I2033" s="162">
        <f ca="1">VLOOKUP(F2033,Zusammenführung!$Y$7:$AA$118,3,0)</f>
        <v>7</v>
      </c>
      <c r="J2033" s="286">
        <f ca="1">VLOOKUP(G2033,Zusammenführung!$AB$7:$AD$118,3,0)</f>
        <v>33</v>
      </c>
    </row>
    <row r="2034" spans="1:10" x14ac:dyDescent="0.25">
      <c r="A2034" s="6" t="s">
        <v>4152</v>
      </c>
      <c r="B2034" s="5" t="s">
        <v>2013</v>
      </c>
      <c r="C2034" s="5" t="s">
        <v>2048</v>
      </c>
      <c r="D2034" s="7">
        <v>400000</v>
      </c>
      <c r="E2034" s="122">
        <f>VLOOKUP($D2034,Zusammenführung!$S$7:$AD$118,4,0)</f>
        <v>500000</v>
      </c>
      <c r="F2034" s="123">
        <f>VLOOKUP($D2034,Zusammenführung!$S$7:$AD$118,7,0)</f>
        <v>400000</v>
      </c>
      <c r="G2034" s="123">
        <f>VLOOKUP($D2034,Zusammenführung!$S$7:$AD$118,10,0)</f>
        <v>387122.73641851114</v>
      </c>
      <c r="H2034" s="285">
        <f ca="1">VLOOKUP(E2034,Zusammenführung!V$7:X$118,3,0)</f>
        <v>5</v>
      </c>
      <c r="I2034" s="162">
        <f ca="1">VLOOKUP(F2034,Zusammenführung!$Y$7:$AA$118,3,0)</f>
        <v>7</v>
      </c>
      <c r="J2034" s="286">
        <f ca="1">VLOOKUP(G2034,Zusammenführung!$AB$7:$AD$118,3,0)</f>
        <v>33</v>
      </c>
    </row>
    <row r="2035" spans="1:10" x14ac:dyDescent="0.25">
      <c r="A2035" s="6" t="s">
        <v>4153</v>
      </c>
      <c r="B2035" s="5" t="s">
        <v>2015</v>
      </c>
      <c r="C2035" s="5" t="s">
        <v>2048</v>
      </c>
      <c r="D2035" s="7">
        <v>400000</v>
      </c>
      <c r="E2035" s="122">
        <f>VLOOKUP($D2035,Zusammenführung!$S$7:$AD$118,4,0)</f>
        <v>500000</v>
      </c>
      <c r="F2035" s="123">
        <f>VLOOKUP($D2035,Zusammenführung!$S$7:$AD$118,7,0)</f>
        <v>400000</v>
      </c>
      <c r="G2035" s="123">
        <f>VLOOKUP($D2035,Zusammenführung!$S$7:$AD$118,10,0)</f>
        <v>387122.73641851114</v>
      </c>
      <c r="H2035" s="285">
        <f ca="1">VLOOKUP(E2035,Zusammenführung!V$7:X$118,3,0)</f>
        <v>5</v>
      </c>
      <c r="I2035" s="162">
        <f ca="1">VLOOKUP(F2035,Zusammenführung!$Y$7:$AA$118,3,0)</f>
        <v>7</v>
      </c>
      <c r="J2035" s="286">
        <f ca="1">VLOOKUP(G2035,Zusammenführung!$AB$7:$AD$118,3,0)</f>
        <v>33</v>
      </c>
    </row>
    <row r="2036" spans="1:10" x14ac:dyDescent="0.25">
      <c r="A2036" s="6" t="s">
        <v>4154</v>
      </c>
      <c r="B2036" s="5" t="s">
        <v>2016</v>
      </c>
      <c r="C2036" s="5" t="s">
        <v>2048</v>
      </c>
      <c r="D2036" s="7">
        <v>350000</v>
      </c>
      <c r="E2036" s="122">
        <f>VLOOKUP($D2036,Zusammenführung!$S$7:$AD$118,4,0)</f>
        <v>200000</v>
      </c>
      <c r="F2036" s="123">
        <f>VLOOKUP($D2036,Zusammenführung!$S$7:$AD$118,7,0)</f>
        <v>300000</v>
      </c>
      <c r="G2036" s="123">
        <f>VLOOKUP($D2036,Zusammenführung!$S$7:$AD$118,10,0)</f>
        <v>347283.70221327973</v>
      </c>
      <c r="H2036" s="285">
        <f ca="1">VLOOKUP(E2036,Zusammenführung!V$7:X$118,3,0)</f>
        <v>4</v>
      </c>
      <c r="I2036" s="162">
        <f ca="1">VLOOKUP(F2036,Zusammenführung!$Y$7:$AA$118,3,0)</f>
        <v>6</v>
      </c>
      <c r="J2036" s="286">
        <f ca="1">VLOOKUP(G2036,Zusammenführung!$AB$7:$AD$118,3,0)</f>
        <v>32</v>
      </c>
    </row>
    <row r="2037" spans="1:10" x14ac:dyDescent="0.25">
      <c r="A2037" s="6" t="s">
        <v>4155</v>
      </c>
      <c r="B2037" s="5" t="s">
        <v>2018</v>
      </c>
      <c r="C2037" s="5" t="s">
        <v>2048</v>
      </c>
      <c r="D2037" s="7">
        <v>300000</v>
      </c>
      <c r="E2037" s="122">
        <f>VLOOKUP($D2037,Zusammenführung!$S$7:$AD$118,4,0)</f>
        <v>200000</v>
      </c>
      <c r="F2037" s="123">
        <f>VLOOKUP($D2037,Zusammenführung!$S$7:$AD$118,7,0)</f>
        <v>300000</v>
      </c>
      <c r="G2037" s="123">
        <f>VLOOKUP($D2037,Zusammenführung!$S$7:$AD$118,10,0)</f>
        <v>308651.9114688129</v>
      </c>
      <c r="H2037" s="285">
        <f ca="1">VLOOKUP(E2037,Zusammenführung!V$7:X$118,3,0)</f>
        <v>4</v>
      </c>
      <c r="I2037" s="162">
        <f ca="1">VLOOKUP(F2037,Zusammenführung!$Y$7:$AA$118,3,0)</f>
        <v>6</v>
      </c>
      <c r="J2037" s="286">
        <f ca="1">VLOOKUP(G2037,Zusammenführung!$AB$7:$AD$118,3,0)</f>
        <v>31</v>
      </c>
    </row>
    <row r="2038" spans="1:10" x14ac:dyDescent="0.25">
      <c r="A2038" s="6" t="s">
        <v>4156</v>
      </c>
      <c r="B2038" s="5" t="s">
        <v>2019</v>
      </c>
      <c r="C2038" s="5" t="s">
        <v>2048</v>
      </c>
      <c r="D2038" s="7">
        <v>300000</v>
      </c>
      <c r="E2038" s="122">
        <f>VLOOKUP($D2038,Zusammenführung!$S$7:$AD$118,4,0)</f>
        <v>200000</v>
      </c>
      <c r="F2038" s="123">
        <f>VLOOKUP($D2038,Zusammenführung!$S$7:$AD$118,7,0)</f>
        <v>300000</v>
      </c>
      <c r="G2038" s="123">
        <f>VLOOKUP($D2038,Zusammenführung!$S$7:$AD$118,10,0)</f>
        <v>308651.9114688129</v>
      </c>
      <c r="H2038" s="285">
        <f ca="1">VLOOKUP(E2038,Zusammenführung!V$7:X$118,3,0)</f>
        <v>4</v>
      </c>
      <c r="I2038" s="162">
        <f ca="1">VLOOKUP(F2038,Zusammenführung!$Y$7:$AA$118,3,0)</f>
        <v>6</v>
      </c>
      <c r="J2038" s="286">
        <f ca="1">VLOOKUP(G2038,Zusammenführung!$AB$7:$AD$118,3,0)</f>
        <v>31</v>
      </c>
    </row>
    <row r="2039" spans="1:10" x14ac:dyDescent="0.25">
      <c r="A2039" s="6" t="s">
        <v>4157</v>
      </c>
      <c r="B2039" s="5" t="s">
        <v>2024</v>
      </c>
      <c r="C2039" s="5" t="s">
        <v>2048</v>
      </c>
      <c r="D2039" s="7">
        <v>300000</v>
      </c>
      <c r="E2039" s="122">
        <f>VLOOKUP($D2039,Zusammenführung!$S$7:$AD$118,4,0)</f>
        <v>200000</v>
      </c>
      <c r="F2039" s="123">
        <f>VLOOKUP($D2039,Zusammenführung!$S$7:$AD$118,7,0)</f>
        <v>300000</v>
      </c>
      <c r="G2039" s="123">
        <f>VLOOKUP($D2039,Zusammenführung!$S$7:$AD$118,10,0)</f>
        <v>308651.9114688129</v>
      </c>
      <c r="H2039" s="285">
        <f ca="1">VLOOKUP(E2039,Zusammenführung!V$7:X$118,3,0)</f>
        <v>4</v>
      </c>
      <c r="I2039" s="162">
        <f ca="1">VLOOKUP(F2039,Zusammenführung!$Y$7:$AA$118,3,0)</f>
        <v>6</v>
      </c>
      <c r="J2039" s="286">
        <f ca="1">VLOOKUP(G2039,Zusammenführung!$AB$7:$AD$118,3,0)</f>
        <v>31</v>
      </c>
    </row>
    <row r="2040" spans="1:10" x14ac:dyDescent="0.25">
      <c r="A2040" s="6" t="s">
        <v>4158</v>
      </c>
      <c r="B2040" s="5" t="s">
        <v>2023</v>
      </c>
      <c r="C2040" s="5" t="s">
        <v>2048</v>
      </c>
      <c r="D2040" s="7">
        <v>300000</v>
      </c>
      <c r="E2040" s="122">
        <f>VLOOKUP($D2040,Zusammenführung!$S$7:$AD$118,4,0)</f>
        <v>200000</v>
      </c>
      <c r="F2040" s="123">
        <f>VLOOKUP($D2040,Zusammenführung!$S$7:$AD$118,7,0)</f>
        <v>300000</v>
      </c>
      <c r="G2040" s="123">
        <f>VLOOKUP($D2040,Zusammenführung!$S$7:$AD$118,10,0)</f>
        <v>308651.9114688129</v>
      </c>
      <c r="H2040" s="285">
        <f ca="1">VLOOKUP(E2040,Zusammenführung!V$7:X$118,3,0)</f>
        <v>4</v>
      </c>
      <c r="I2040" s="162">
        <f ca="1">VLOOKUP(F2040,Zusammenführung!$Y$7:$AA$118,3,0)</f>
        <v>6</v>
      </c>
      <c r="J2040" s="286">
        <f ca="1">VLOOKUP(G2040,Zusammenführung!$AB$7:$AD$118,3,0)</f>
        <v>31</v>
      </c>
    </row>
    <row r="2041" spans="1:10" x14ac:dyDescent="0.25">
      <c r="A2041" s="6" t="s">
        <v>4159</v>
      </c>
      <c r="B2041" s="5" t="s">
        <v>2022</v>
      </c>
      <c r="C2041" s="5" t="s">
        <v>2048</v>
      </c>
      <c r="D2041" s="7">
        <v>300000</v>
      </c>
      <c r="E2041" s="122">
        <f>VLOOKUP($D2041,Zusammenführung!$S$7:$AD$118,4,0)</f>
        <v>200000</v>
      </c>
      <c r="F2041" s="123">
        <f>VLOOKUP($D2041,Zusammenführung!$S$7:$AD$118,7,0)</f>
        <v>300000</v>
      </c>
      <c r="G2041" s="123">
        <f>VLOOKUP($D2041,Zusammenführung!$S$7:$AD$118,10,0)</f>
        <v>308651.9114688129</v>
      </c>
      <c r="H2041" s="285">
        <f ca="1">VLOOKUP(E2041,Zusammenführung!V$7:X$118,3,0)</f>
        <v>4</v>
      </c>
      <c r="I2041" s="162">
        <f ca="1">VLOOKUP(F2041,Zusammenführung!$Y$7:$AA$118,3,0)</f>
        <v>6</v>
      </c>
      <c r="J2041" s="286">
        <f ca="1">VLOOKUP(G2041,Zusammenführung!$AB$7:$AD$118,3,0)</f>
        <v>31</v>
      </c>
    </row>
    <row r="2042" spans="1:10" x14ac:dyDescent="0.25">
      <c r="A2042" s="6" t="s">
        <v>4160</v>
      </c>
      <c r="B2042" s="5" t="s">
        <v>2021</v>
      </c>
      <c r="C2042" s="5" t="s">
        <v>2048</v>
      </c>
      <c r="D2042" s="7">
        <v>300000</v>
      </c>
      <c r="E2042" s="122">
        <f>VLOOKUP($D2042,Zusammenführung!$S$7:$AD$118,4,0)</f>
        <v>200000</v>
      </c>
      <c r="F2042" s="123">
        <f>VLOOKUP($D2042,Zusammenführung!$S$7:$AD$118,7,0)</f>
        <v>300000</v>
      </c>
      <c r="G2042" s="123">
        <f>VLOOKUP($D2042,Zusammenführung!$S$7:$AD$118,10,0)</f>
        <v>308651.9114688129</v>
      </c>
      <c r="H2042" s="285">
        <f ca="1">VLOOKUP(E2042,Zusammenführung!V$7:X$118,3,0)</f>
        <v>4</v>
      </c>
      <c r="I2042" s="162">
        <f ca="1">VLOOKUP(F2042,Zusammenführung!$Y$7:$AA$118,3,0)</f>
        <v>6</v>
      </c>
      <c r="J2042" s="286">
        <f ca="1">VLOOKUP(G2042,Zusammenführung!$AB$7:$AD$118,3,0)</f>
        <v>31</v>
      </c>
    </row>
    <row r="2043" spans="1:10" x14ac:dyDescent="0.25">
      <c r="A2043" s="6" t="s">
        <v>4161</v>
      </c>
      <c r="B2043" s="5" t="s">
        <v>2020</v>
      </c>
      <c r="C2043" s="5" t="s">
        <v>2048</v>
      </c>
      <c r="D2043" s="7">
        <v>300000</v>
      </c>
      <c r="E2043" s="122">
        <f>VLOOKUP($D2043,Zusammenführung!$S$7:$AD$118,4,0)</f>
        <v>200000</v>
      </c>
      <c r="F2043" s="123">
        <f>VLOOKUP($D2043,Zusammenführung!$S$7:$AD$118,7,0)</f>
        <v>300000</v>
      </c>
      <c r="G2043" s="123">
        <f>VLOOKUP($D2043,Zusammenführung!$S$7:$AD$118,10,0)</f>
        <v>308651.9114688129</v>
      </c>
      <c r="H2043" s="285">
        <f ca="1">VLOOKUP(E2043,Zusammenführung!V$7:X$118,3,0)</f>
        <v>4</v>
      </c>
      <c r="I2043" s="162">
        <f ca="1">VLOOKUP(F2043,Zusammenführung!$Y$7:$AA$118,3,0)</f>
        <v>6</v>
      </c>
      <c r="J2043" s="286">
        <f ca="1">VLOOKUP(G2043,Zusammenführung!$AB$7:$AD$118,3,0)</f>
        <v>31</v>
      </c>
    </row>
    <row r="2044" spans="1:10" x14ac:dyDescent="0.25">
      <c r="A2044" s="6" t="s">
        <v>4162</v>
      </c>
      <c r="B2044" s="5" t="s">
        <v>2017</v>
      </c>
      <c r="C2044" s="5" t="s">
        <v>2048</v>
      </c>
      <c r="D2044" s="7">
        <v>300000</v>
      </c>
      <c r="E2044" s="122">
        <f>VLOOKUP($D2044,Zusammenführung!$S$7:$AD$118,4,0)</f>
        <v>200000</v>
      </c>
      <c r="F2044" s="123">
        <f>VLOOKUP($D2044,Zusammenführung!$S$7:$AD$118,7,0)</f>
        <v>300000</v>
      </c>
      <c r="G2044" s="123">
        <f>VLOOKUP($D2044,Zusammenführung!$S$7:$AD$118,10,0)</f>
        <v>308651.9114688129</v>
      </c>
      <c r="H2044" s="285">
        <f ca="1">VLOOKUP(E2044,Zusammenführung!V$7:X$118,3,0)</f>
        <v>4</v>
      </c>
      <c r="I2044" s="162">
        <f ca="1">VLOOKUP(F2044,Zusammenführung!$Y$7:$AA$118,3,0)</f>
        <v>6</v>
      </c>
      <c r="J2044" s="286">
        <f ca="1">VLOOKUP(G2044,Zusammenführung!$AB$7:$AD$118,3,0)</f>
        <v>31</v>
      </c>
    </row>
    <row r="2045" spans="1:10" x14ac:dyDescent="0.25">
      <c r="A2045" s="6" t="s">
        <v>4163</v>
      </c>
      <c r="B2045" s="5" t="s">
        <v>2031</v>
      </c>
      <c r="C2045" s="5" t="s">
        <v>2048</v>
      </c>
      <c r="D2045" s="7">
        <v>250000</v>
      </c>
      <c r="E2045" s="122">
        <f>VLOOKUP($D2045,Zusammenführung!$S$7:$AD$118,4,0)</f>
        <v>200000</v>
      </c>
      <c r="F2045" s="123">
        <f>VLOOKUP($D2045,Zusammenführung!$S$7:$AD$118,7,0)</f>
        <v>200000</v>
      </c>
      <c r="G2045" s="123">
        <f>VLOOKUP($D2045,Zusammenführung!$S$7:$AD$118,10,0)</f>
        <v>235010.06036217304</v>
      </c>
      <c r="H2045" s="285">
        <f ca="1">VLOOKUP(E2045,Zusammenführung!V$7:X$118,3,0)</f>
        <v>4</v>
      </c>
      <c r="I2045" s="162">
        <f ca="1">VLOOKUP(F2045,Zusammenführung!$Y$7:$AA$118,3,0)</f>
        <v>5</v>
      </c>
      <c r="J2045" s="286">
        <f ca="1">VLOOKUP(G2045,Zusammenführung!$AB$7:$AD$118,3,0)</f>
        <v>29</v>
      </c>
    </row>
    <row r="2046" spans="1:10" x14ac:dyDescent="0.25">
      <c r="A2046" s="6" t="s">
        <v>4164</v>
      </c>
      <c r="B2046" s="5" t="s">
        <v>2032</v>
      </c>
      <c r="C2046" s="5" t="s">
        <v>2048</v>
      </c>
      <c r="D2046" s="7">
        <v>250000</v>
      </c>
      <c r="E2046" s="122">
        <f>VLOOKUP($D2046,Zusammenführung!$S$7:$AD$118,4,0)</f>
        <v>200000</v>
      </c>
      <c r="F2046" s="123">
        <f>VLOOKUP($D2046,Zusammenführung!$S$7:$AD$118,7,0)</f>
        <v>200000</v>
      </c>
      <c r="G2046" s="123">
        <f>VLOOKUP($D2046,Zusammenführung!$S$7:$AD$118,10,0)</f>
        <v>235010.06036217304</v>
      </c>
      <c r="H2046" s="285">
        <f ca="1">VLOOKUP(E2046,Zusammenführung!V$7:X$118,3,0)</f>
        <v>4</v>
      </c>
      <c r="I2046" s="162">
        <f ca="1">VLOOKUP(F2046,Zusammenführung!$Y$7:$AA$118,3,0)</f>
        <v>5</v>
      </c>
      <c r="J2046" s="286">
        <f ca="1">VLOOKUP(G2046,Zusammenführung!$AB$7:$AD$118,3,0)</f>
        <v>29</v>
      </c>
    </row>
    <row r="2047" spans="1:10" x14ac:dyDescent="0.25">
      <c r="A2047" s="6" t="s">
        <v>4165</v>
      </c>
      <c r="B2047" s="5" t="s">
        <v>2027</v>
      </c>
      <c r="C2047" s="5" t="s">
        <v>2048</v>
      </c>
      <c r="D2047" s="7">
        <v>250000</v>
      </c>
      <c r="E2047" s="122">
        <f>VLOOKUP($D2047,Zusammenführung!$S$7:$AD$118,4,0)</f>
        <v>200000</v>
      </c>
      <c r="F2047" s="123">
        <f>VLOOKUP($D2047,Zusammenführung!$S$7:$AD$118,7,0)</f>
        <v>200000</v>
      </c>
      <c r="G2047" s="123">
        <f>VLOOKUP($D2047,Zusammenführung!$S$7:$AD$118,10,0)</f>
        <v>235010.06036217304</v>
      </c>
      <c r="H2047" s="285">
        <f ca="1">VLOOKUP(E2047,Zusammenführung!V$7:X$118,3,0)</f>
        <v>4</v>
      </c>
      <c r="I2047" s="162">
        <f ca="1">VLOOKUP(F2047,Zusammenführung!$Y$7:$AA$118,3,0)</f>
        <v>5</v>
      </c>
      <c r="J2047" s="286">
        <f ca="1">VLOOKUP(G2047,Zusammenführung!$AB$7:$AD$118,3,0)</f>
        <v>29</v>
      </c>
    </row>
    <row r="2048" spans="1:10" x14ac:dyDescent="0.25">
      <c r="A2048" s="6" t="s">
        <v>4166</v>
      </c>
      <c r="B2048" s="5" t="s">
        <v>2025</v>
      </c>
      <c r="C2048" s="5" t="s">
        <v>2048</v>
      </c>
      <c r="D2048" s="7">
        <v>250000</v>
      </c>
      <c r="E2048" s="122">
        <f>VLOOKUP($D2048,Zusammenführung!$S$7:$AD$118,4,0)</f>
        <v>200000</v>
      </c>
      <c r="F2048" s="123">
        <f>VLOOKUP($D2048,Zusammenführung!$S$7:$AD$118,7,0)</f>
        <v>200000</v>
      </c>
      <c r="G2048" s="123">
        <f>VLOOKUP($D2048,Zusammenführung!$S$7:$AD$118,10,0)</f>
        <v>235010.06036217304</v>
      </c>
      <c r="H2048" s="285">
        <f ca="1">VLOOKUP(E2048,Zusammenführung!V$7:X$118,3,0)</f>
        <v>4</v>
      </c>
      <c r="I2048" s="162">
        <f ca="1">VLOOKUP(F2048,Zusammenführung!$Y$7:$AA$118,3,0)</f>
        <v>5</v>
      </c>
      <c r="J2048" s="286">
        <f ca="1">VLOOKUP(G2048,Zusammenführung!$AB$7:$AD$118,3,0)</f>
        <v>29</v>
      </c>
    </row>
    <row r="2049" spans="1:10" x14ac:dyDescent="0.25">
      <c r="A2049" s="6" t="s">
        <v>4167</v>
      </c>
      <c r="B2049" s="5" t="s">
        <v>2033</v>
      </c>
      <c r="C2049" s="5" t="s">
        <v>2048</v>
      </c>
      <c r="D2049" s="7">
        <v>250000</v>
      </c>
      <c r="E2049" s="122">
        <f>VLOOKUP($D2049,Zusammenführung!$S$7:$AD$118,4,0)</f>
        <v>200000</v>
      </c>
      <c r="F2049" s="123">
        <f>VLOOKUP($D2049,Zusammenführung!$S$7:$AD$118,7,0)</f>
        <v>200000</v>
      </c>
      <c r="G2049" s="123">
        <f>VLOOKUP($D2049,Zusammenführung!$S$7:$AD$118,10,0)</f>
        <v>235010.06036217304</v>
      </c>
      <c r="H2049" s="285">
        <f ca="1">VLOOKUP(E2049,Zusammenführung!V$7:X$118,3,0)</f>
        <v>4</v>
      </c>
      <c r="I2049" s="162">
        <f ca="1">VLOOKUP(F2049,Zusammenführung!$Y$7:$AA$118,3,0)</f>
        <v>5</v>
      </c>
      <c r="J2049" s="286">
        <f ca="1">VLOOKUP(G2049,Zusammenführung!$AB$7:$AD$118,3,0)</f>
        <v>29</v>
      </c>
    </row>
    <row r="2050" spans="1:10" x14ac:dyDescent="0.25">
      <c r="A2050" s="6" t="s">
        <v>4168</v>
      </c>
      <c r="B2050" s="5" t="s">
        <v>2028</v>
      </c>
      <c r="C2050" s="5" t="s">
        <v>2048</v>
      </c>
      <c r="D2050" s="7">
        <v>250000</v>
      </c>
      <c r="E2050" s="122">
        <f>VLOOKUP($D2050,Zusammenführung!$S$7:$AD$118,4,0)</f>
        <v>200000</v>
      </c>
      <c r="F2050" s="123">
        <f>VLOOKUP($D2050,Zusammenführung!$S$7:$AD$118,7,0)</f>
        <v>200000</v>
      </c>
      <c r="G2050" s="123">
        <f>VLOOKUP($D2050,Zusammenführung!$S$7:$AD$118,10,0)</f>
        <v>235010.06036217304</v>
      </c>
      <c r="H2050" s="285">
        <f ca="1">VLOOKUP(E2050,Zusammenführung!V$7:X$118,3,0)</f>
        <v>4</v>
      </c>
      <c r="I2050" s="162">
        <f ca="1">VLOOKUP(F2050,Zusammenführung!$Y$7:$AA$118,3,0)</f>
        <v>5</v>
      </c>
      <c r="J2050" s="286">
        <f ca="1">VLOOKUP(G2050,Zusammenführung!$AB$7:$AD$118,3,0)</f>
        <v>29</v>
      </c>
    </row>
    <row r="2051" spans="1:10" x14ac:dyDescent="0.25">
      <c r="A2051" s="6" t="s">
        <v>4169</v>
      </c>
      <c r="B2051" s="5" t="s">
        <v>2030</v>
      </c>
      <c r="C2051" s="5" t="s">
        <v>2048</v>
      </c>
      <c r="D2051" s="7">
        <v>250000</v>
      </c>
      <c r="E2051" s="122">
        <f>VLOOKUP($D2051,Zusammenführung!$S$7:$AD$118,4,0)</f>
        <v>200000</v>
      </c>
      <c r="F2051" s="123">
        <f>VLOOKUP($D2051,Zusammenführung!$S$7:$AD$118,7,0)</f>
        <v>200000</v>
      </c>
      <c r="G2051" s="123">
        <f>VLOOKUP($D2051,Zusammenführung!$S$7:$AD$118,10,0)</f>
        <v>235010.06036217304</v>
      </c>
      <c r="H2051" s="285">
        <f ca="1">VLOOKUP(E2051,Zusammenführung!V$7:X$118,3,0)</f>
        <v>4</v>
      </c>
      <c r="I2051" s="162">
        <f ca="1">VLOOKUP(F2051,Zusammenführung!$Y$7:$AA$118,3,0)</f>
        <v>5</v>
      </c>
      <c r="J2051" s="286">
        <f ca="1">VLOOKUP(G2051,Zusammenführung!$AB$7:$AD$118,3,0)</f>
        <v>29</v>
      </c>
    </row>
    <row r="2052" spans="1:10" x14ac:dyDescent="0.25">
      <c r="A2052" s="6" t="s">
        <v>4170</v>
      </c>
      <c r="B2052" s="5" t="s">
        <v>2026</v>
      </c>
      <c r="C2052" s="5" t="s">
        <v>2048</v>
      </c>
      <c r="D2052" s="7">
        <v>250000</v>
      </c>
      <c r="E2052" s="122">
        <f>VLOOKUP($D2052,Zusammenführung!$S$7:$AD$118,4,0)</f>
        <v>200000</v>
      </c>
      <c r="F2052" s="123">
        <f>VLOOKUP($D2052,Zusammenführung!$S$7:$AD$118,7,0)</f>
        <v>200000</v>
      </c>
      <c r="G2052" s="123">
        <f>VLOOKUP($D2052,Zusammenführung!$S$7:$AD$118,10,0)</f>
        <v>235010.06036217304</v>
      </c>
      <c r="H2052" s="285">
        <f ca="1">VLOOKUP(E2052,Zusammenführung!V$7:X$118,3,0)</f>
        <v>4</v>
      </c>
      <c r="I2052" s="162">
        <f ca="1">VLOOKUP(F2052,Zusammenführung!$Y$7:$AA$118,3,0)</f>
        <v>5</v>
      </c>
      <c r="J2052" s="286">
        <f ca="1">VLOOKUP(G2052,Zusammenführung!$AB$7:$AD$118,3,0)</f>
        <v>29</v>
      </c>
    </row>
    <row r="2053" spans="1:10" x14ac:dyDescent="0.25">
      <c r="A2053" s="6" t="s">
        <v>4171</v>
      </c>
      <c r="B2053" s="5" t="s">
        <v>2029</v>
      </c>
      <c r="C2053" s="5" t="s">
        <v>2048</v>
      </c>
      <c r="D2053" s="7">
        <v>250000</v>
      </c>
      <c r="E2053" s="122">
        <f>VLOOKUP($D2053,Zusammenführung!$S$7:$AD$118,4,0)</f>
        <v>200000</v>
      </c>
      <c r="F2053" s="123">
        <f>VLOOKUP($D2053,Zusammenführung!$S$7:$AD$118,7,0)</f>
        <v>200000</v>
      </c>
      <c r="G2053" s="123">
        <f>VLOOKUP($D2053,Zusammenführung!$S$7:$AD$118,10,0)</f>
        <v>235010.06036217304</v>
      </c>
      <c r="H2053" s="285">
        <f ca="1">VLOOKUP(E2053,Zusammenführung!V$7:X$118,3,0)</f>
        <v>4</v>
      </c>
      <c r="I2053" s="162">
        <f ca="1">VLOOKUP(F2053,Zusammenführung!$Y$7:$AA$118,3,0)</f>
        <v>5</v>
      </c>
      <c r="J2053" s="286">
        <f ca="1">VLOOKUP(G2053,Zusammenführung!$AB$7:$AD$118,3,0)</f>
        <v>29</v>
      </c>
    </row>
    <row r="2054" spans="1:10" x14ac:dyDescent="0.25">
      <c r="A2054" s="6" t="s">
        <v>4172</v>
      </c>
      <c r="B2054" s="5" t="s">
        <v>2036</v>
      </c>
      <c r="C2054" s="5" t="s">
        <v>2048</v>
      </c>
      <c r="D2054" s="7">
        <v>200000</v>
      </c>
      <c r="E2054" s="122">
        <f>VLOOKUP($D2054,Zusammenführung!$S$7:$AD$118,4,0)</f>
        <v>200000</v>
      </c>
      <c r="F2054" s="123">
        <f>VLOOKUP($D2054,Zusammenführung!$S$7:$AD$118,7,0)</f>
        <v>200000</v>
      </c>
      <c r="G2054" s="123">
        <f>VLOOKUP($D2054,Zusammenführung!$S$7:$AD$118,10,0)</f>
        <v>200000</v>
      </c>
      <c r="H2054" s="285">
        <f ca="1">VLOOKUP(E2054,Zusammenführung!V$7:X$118,3,0)</f>
        <v>4</v>
      </c>
      <c r="I2054" s="162">
        <f ca="1">VLOOKUP(F2054,Zusammenführung!$Y$7:$AA$118,3,0)</f>
        <v>5</v>
      </c>
      <c r="J2054" s="286">
        <f ca="1">VLOOKUP(G2054,Zusammenführung!$AB$7:$AD$118,3,0)</f>
        <v>28</v>
      </c>
    </row>
    <row r="2055" spans="1:10" x14ac:dyDescent="0.25">
      <c r="A2055" s="6" t="s">
        <v>4173</v>
      </c>
      <c r="B2055" s="5" t="s">
        <v>2038</v>
      </c>
      <c r="C2055" s="5" t="s">
        <v>2048</v>
      </c>
      <c r="D2055" s="7">
        <v>200000</v>
      </c>
      <c r="E2055" s="122">
        <f>VLOOKUP($D2055,Zusammenführung!$S$7:$AD$118,4,0)</f>
        <v>200000</v>
      </c>
      <c r="F2055" s="123">
        <f>VLOOKUP($D2055,Zusammenführung!$S$7:$AD$118,7,0)</f>
        <v>200000</v>
      </c>
      <c r="G2055" s="123">
        <f>VLOOKUP($D2055,Zusammenführung!$S$7:$AD$118,10,0)</f>
        <v>200000</v>
      </c>
      <c r="H2055" s="285">
        <f ca="1">VLOOKUP(E2055,Zusammenführung!V$7:X$118,3,0)</f>
        <v>4</v>
      </c>
      <c r="I2055" s="162">
        <f ca="1">VLOOKUP(F2055,Zusammenführung!$Y$7:$AA$118,3,0)</f>
        <v>5</v>
      </c>
      <c r="J2055" s="286">
        <f ca="1">VLOOKUP(G2055,Zusammenführung!$AB$7:$AD$118,3,0)</f>
        <v>28</v>
      </c>
    </row>
    <row r="2056" spans="1:10" x14ac:dyDescent="0.25">
      <c r="A2056" s="6" t="s">
        <v>4174</v>
      </c>
      <c r="B2056" s="5" t="s">
        <v>2035</v>
      </c>
      <c r="C2056" s="5" t="s">
        <v>2048</v>
      </c>
      <c r="D2056" s="7">
        <v>200000</v>
      </c>
      <c r="E2056" s="122">
        <f>VLOOKUP($D2056,Zusammenführung!$S$7:$AD$118,4,0)</f>
        <v>200000</v>
      </c>
      <c r="F2056" s="123">
        <f>VLOOKUP($D2056,Zusammenführung!$S$7:$AD$118,7,0)</f>
        <v>200000</v>
      </c>
      <c r="G2056" s="123">
        <f>VLOOKUP($D2056,Zusammenführung!$S$7:$AD$118,10,0)</f>
        <v>200000</v>
      </c>
      <c r="H2056" s="285">
        <f ca="1">VLOOKUP(E2056,Zusammenführung!V$7:X$118,3,0)</f>
        <v>4</v>
      </c>
      <c r="I2056" s="162">
        <f ca="1">VLOOKUP(F2056,Zusammenführung!$Y$7:$AA$118,3,0)</f>
        <v>5</v>
      </c>
      <c r="J2056" s="286">
        <f ca="1">VLOOKUP(G2056,Zusammenführung!$AB$7:$AD$118,3,0)</f>
        <v>28</v>
      </c>
    </row>
    <row r="2057" spans="1:10" x14ac:dyDescent="0.25">
      <c r="A2057" s="6" t="s">
        <v>4175</v>
      </c>
      <c r="B2057" s="5" t="s">
        <v>2041</v>
      </c>
      <c r="C2057" s="5" t="s">
        <v>2048</v>
      </c>
      <c r="D2057" s="7">
        <v>200000</v>
      </c>
      <c r="E2057" s="122">
        <f>VLOOKUP($D2057,Zusammenführung!$S$7:$AD$118,4,0)</f>
        <v>200000</v>
      </c>
      <c r="F2057" s="123">
        <f>VLOOKUP($D2057,Zusammenführung!$S$7:$AD$118,7,0)</f>
        <v>200000</v>
      </c>
      <c r="G2057" s="123">
        <f>VLOOKUP($D2057,Zusammenführung!$S$7:$AD$118,10,0)</f>
        <v>200000</v>
      </c>
      <c r="H2057" s="285">
        <f ca="1">VLOOKUP(E2057,Zusammenführung!V$7:X$118,3,0)</f>
        <v>4</v>
      </c>
      <c r="I2057" s="162">
        <f ca="1">VLOOKUP(F2057,Zusammenführung!$Y$7:$AA$118,3,0)</f>
        <v>5</v>
      </c>
      <c r="J2057" s="286">
        <f ca="1">VLOOKUP(G2057,Zusammenführung!$AB$7:$AD$118,3,0)</f>
        <v>28</v>
      </c>
    </row>
    <row r="2058" spans="1:10" x14ac:dyDescent="0.25">
      <c r="A2058" s="6" t="s">
        <v>4176</v>
      </c>
      <c r="B2058" s="5" t="s">
        <v>2040</v>
      </c>
      <c r="C2058" s="5" t="s">
        <v>2048</v>
      </c>
      <c r="D2058" s="7">
        <v>200000</v>
      </c>
      <c r="E2058" s="122">
        <f>VLOOKUP($D2058,Zusammenführung!$S$7:$AD$118,4,0)</f>
        <v>200000</v>
      </c>
      <c r="F2058" s="123">
        <f>VLOOKUP($D2058,Zusammenführung!$S$7:$AD$118,7,0)</f>
        <v>200000</v>
      </c>
      <c r="G2058" s="123">
        <f>VLOOKUP($D2058,Zusammenführung!$S$7:$AD$118,10,0)</f>
        <v>200000</v>
      </c>
      <c r="H2058" s="285">
        <f ca="1">VLOOKUP(E2058,Zusammenführung!V$7:X$118,3,0)</f>
        <v>4</v>
      </c>
      <c r="I2058" s="162">
        <f ca="1">VLOOKUP(F2058,Zusammenführung!$Y$7:$AA$118,3,0)</f>
        <v>5</v>
      </c>
      <c r="J2058" s="286">
        <f ca="1">VLOOKUP(G2058,Zusammenführung!$AB$7:$AD$118,3,0)</f>
        <v>28</v>
      </c>
    </row>
    <row r="2059" spans="1:10" x14ac:dyDescent="0.25">
      <c r="A2059" s="6" t="s">
        <v>4177</v>
      </c>
      <c r="B2059" s="5" t="s">
        <v>2039</v>
      </c>
      <c r="C2059" s="5" t="s">
        <v>2048</v>
      </c>
      <c r="D2059" s="7">
        <v>200000</v>
      </c>
      <c r="E2059" s="122">
        <f>VLOOKUP($D2059,Zusammenführung!$S$7:$AD$118,4,0)</f>
        <v>200000</v>
      </c>
      <c r="F2059" s="123">
        <f>VLOOKUP($D2059,Zusammenführung!$S$7:$AD$118,7,0)</f>
        <v>200000</v>
      </c>
      <c r="G2059" s="123">
        <f>VLOOKUP($D2059,Zusammenführung!$S$7:$AD$118,10,0)</f>
        <v>200000</v>
      </c>
      <c r="H2059" s="285">
        <f ca="1">VLOOKUP(E2059,Zusammenführung!V$7:X$118,3,0)</f>
        <v>4</v>
      </c>
      <c r="I2059" s="162">
        <f ca="1">VLOOKUP(F2059,Zusammenführung!$Y$7:$AA$118,3,0)</f>
        <v>5</v>
      </c>
      <c r="J2059" s="286">
        <f ca="1">VLOOKUP(G2059,Zusammenführung!$AB$7:$AD$118,3,0)</f>
        <v>28</v>
      </c>
    </row>
    <row r="2060" spans="1:10" x14ac:dyDescent="0.25">
      <c r="A2060" s="6" t="s">
        <v>4178</v>
      </c>
      <c r="B2060" s="5" t="s">
        <v>2034</v>
      </c>
      <c r="C2060" s="5" t="s">
        <v>2048</v>
      </c>
      <c r="D2060" s="7">
        <v>200000</v>
      </c>
      <c r="E2060" s="122">
        <f>VLOOKUP($D2060,Zusammenführung!$S$7:$AD$118,4,0)</f>
        <v>200000</v>
      </c>
      <c r="F2060" s="123">
        <f>VLOOKUP($D2060,Zusammenführung!$S$7:$AD$118,7,0)</f>
        <v>200000</v>
      </c>
      <c r="G2060" s="123">
        <f>VLOOKUP($D2060,Zusammenführung!$S$7:$AD$118,10,0)</f>
        <v>200000</v>
      </c>
      <c r="H2060" s="285">
        <f ca="1">VLOOKUP(E2060,Zusammenführung!V$7:X$118,3,0)</f>
        <v>4</v>
      </c>
      <c r="I2060" s="162">
        <f ca="1">VLOOKUP(F2060,Zusammenführung!$Y$7:$AA$118,3,0)</f>
        <v>5</v>
      </c>
      <c r="J2060" s="286">
        <f ca="1">VLOOKUP(G2060,Zusammenführung!$AB$7:$AD$118,3,0)</f>
        <v>28</v>
      </c>
    </row>
    <row r="2061" spans="1:10" x14ac:dyDescent="0.25">
      <c r="A2061" s="6" t="s">
        <v>4179</v>
      </c>
      <c r="B2061" s="5" t="s">
        <v>2037</v>
      </c>
      <c r="C2061" s="5" t="s">
        <v>2048</v>
      </c>
      <c r="D2061" s="7">
        <v>200000</v>
      </c>
      <c r="E2061" s="122">
        <f>VLOOKUP($D2061,Zusammenführung!$S$7:$AD$118,4,0)</f>
        <v>200000</v>
      </c>
      <c r="F2061" s="123">
        <f>VLOOKUP($D2061,Zusammenführung!$S$7:$AD$118,7,0)</f>
        <v>200000</v>
      </c>
      <c r="G2061" s="123">
        <f>VLOOKUP($D2061,Zusammenführung!$S$7:$AD$118,10,0)</f>
        <v>200000</v>
      </c>
      <c r="H2061" s="285">
        <f ca="1">VLOOKUP(E2061,Zusammenführung!V$7:X$118,3,0)</f>
        <v>4</v>
      </c>
      <c r="I2061" s="162">
        <f ca="1">VLOOKUP(F2061,Zusammenführung!$Y$7:$AA$118,3,0)</f>
        <v>5</v>
      </c>
      <c r="J2061" s="286">
        <f ca="1">VLOOKUP(G2061,Zusammenführung!$AB$7:$AD$118,3,0)</f>
        <v>28</v>
      </c>
    </row>
    <row r="2062" spans="1:10" x14ac:dyDescent="0.25">
      <c r="A2062" s="6" t="s">
        <v>4180</v>
      </c>
      <c r="B2062" s="5" t="s">
        <v>2043</v>
      </c>
      <c r="C2062" s="5" t="s">
        <v>2048</v>
      </c>
      <c r="D2062" s="7">
        <v>150000</v>
      </c>
      <c r="E2062" s="122">
        <f>VLOOKUP($D2062,Zusammenführung!$S$7:$AD$118,4,0)</f>
        <v>100000</v>
      </c>
      <c r="F2062" s="123">
        <f>VLOOKUP($D2062,Zusammenführung!$S$7:$AD$118,7,0)</f>
        <v>150000</v>
      </c>
      <c r="G2062" s="123">
        <f>VLOOKUP($D2062,Zusammenführung!$S$7:$AD$118,10,0)</f>
        <v>147176.07973421927</v>
      </c>
      <c r="H2062" s="285">
        <f ca="1">VLOOKUP(E2062,Zusammenführung!V$7:X$118,3,0)</f>
        <v>3</v>
      </c>
      <c r="I2062" s="162">
        <f ca="1">VLOOKUP(F2062,Zusammenführung!$Y$7:$AA$118,3,0)</f>
        <v>4</v>
      </c>
      <c r="J2062" s="286">
        <f ca="1">VLOOKUP(G2062,Zusammenführung!$AB$7:$AD$118,3,0)</f>
        <v>24</v>
      </c>
    </row>
    <row r="2063" spans="1:10" x14ac:dyDescent="0.25">
      <c r="A2063" s="6" t="s">
        <v>4181</v>
      </c>
      <c r="B2063" s="5" t="s">
        <v>2045</v>
      </c>
      <c r="C2063" s="5" t="s">
        <v>2048</v>
      </c>
      <c r="D2063" s="7">
        <v>150000</v>
      </c>
      <c r="E2063" s="122">
        <f>VLOOKUP($D2063,Zusammenführung!$S$7:$AD$118,4,0)</f>
        <v>100000</v>
      </c>
      <c r="F2063" s="123">
        <f>VLOOKUP($D2063,Zusammenführung!$S$7:$AD$118,7,0)</f>
        <v>150000</v>
      </c>
      <c r="G2063" s="123">
        <f>VLOOKUP($D2063,Zusammenführung!$S$7:$AD$118,10,0)</f>
        <v>147176.07973421927</v>
      </c>
      <c r="H2063" s="285">
        <f ca="1">VLOOKUP(E2063,Zusammenführung!V$7:X$118,3,0)</f>
        <v>3</v>
      </c>
      <c r="I2063" s="162">
        <f ca="1">VLOOKUP(F2063,Zusammenführung!$Y$7:$AA$118,3,0)</f>
        <v>4</v>
      </c>
      <c r="J2063" s="286">
        <f ca="1">VLOOKUP(G2063,Zusammenführung!$AB$7:$AD$118,3,0)</f>
        <v>24</v>
      </c>
    </row>
    <row r="2064" spans="1:10" x14ac:dyDescent="0.25">
      <c r="A2064" s="6" t="s">
        <v>4182</v>
      </c>
      <c r="B2064" s="5" t="s">
        <v>2044</v>
      </c>
      <c r="C2064" s="5" t="s">
        <v>2048</v>
      </c>
      <c r="D2064" s="7">
        <v>150000</v>
      </c>
      <c r="E2064" s="122">
        <f>VLOOKUP($D2064,Zusammenführung!$S$7:$AD$118,4,0)</f>
        <v>100000</v>
      </c>
      <c r="F2064" s="123">
        <f>VLOOKUP($D2064,Zusammenführung!$S$7:$AD$118,7,0)</f>
        <v>150000</v>
      </c>
      <c r="G2064" s="123">
        <f>VLOOKUP($D2064,Zusammenführung!$S$7:$AD$118,10,0)</f>
        <v>147176.07973421927</v>
      </c>
      <c r="H2064" s="285">
        <f ca="1">VLOOKUP(E2064,Zusammenführung!V$7:X$118,3,0)</f>
        <v>3</v>
      </c>
      <c r="I2064" s="162">
        <f ca="1">VLOOKUP(F2064,Zusammenführung!$Y$7:$AA$118,3,0)</f>
        <v>4</v>
      </c>
      <c r="J2064" s="286">
        <f ca="1">VLOOKUP(G2064,Zusammenführung!$AB$7:$AD$118,3,0)</f>
        <v>24</v>
      </c>
    </row>
    <row r="2065" spans="1:10" x14ac:dyDescent="0.25">
      <c r="A2065" s="6" t="s">
        <v>4183</v>
      </c>
      <c r="B2065" s="5" t="s">
        <v>2042</v>
      </c>
      <c r="C2065" s="5" t="s">
        <v>2048</v>
      </c>
      <c r="D2065" s="7">
        <v>150000</v>
      </c>
      <c r="E2065" s="122">
        <f>VLOOKUP($D2065,Zusammenführung!$S$7:$AD$118,4,0)</f>
        <v>100000</v>
      </c>
      <c r="F2065" s="123">
        <f>VLOOKUP($D2065,Zusammenführung!$S$7:$AD$118,7,0)</f>
        <v>150000</v>
      </c>
      <c r="G2065" s="123">
        <f>VLOOKUP($D2065,Zusammenführung!$S$7:$AD$118,10,0)</f>
        <v>147176.07973421927</v>
      </c>
      <c r="H2065" s="285">
        <f ca="1">VLOOKUP(E2065,Zusammenführung!V$7:X$118,3,0)</f>
        <v>3</v>
      </c>
      <c r="I2065" s="162">
        <f ca="1">VLOOKUP(F2065,Zusammenführung!$Y$7:$AA$118,3,0)</f>
        <v>4</v>
      </c>
      <c r="J2065" s="286">
        <f ca="1">VLOOKUP(G2065,Zusammenführung!$AB$7:$AD$118,3,0)</f>
        <v>24</v>
      </c>
    </row>
    <row r="2066" spans="1:10" x14ac:dyDescent="0.25">
      <c r="A2066" s="6" t="s">
        <v>4184</v>
      </c>
      <c r="B2066" s="5" t="s">
        <v>2047</v>
      </c>
      <c r="C2066" s="5" t="s">
        <v>2048</v>
      </c>
      <c r="D2066" s="7">
        <v>100000</v>
      </c>
      <c r="E2066" s="122">
        <f>VLOOKUP($D2066,Zusammenführung!$S$7:$AD$118,4,0)</f>
        <v>100000</v>
      </c>
      <c r="F2066" s="123">
        <f>VLOOKUP($D2066,Zusammenführung!$S$7:$AD$118,7,0)</f>
        <v>100000</v>
      </c>
      <c r="G2066" s="123">
        <f>VLOOKUP($D2066,Zusammenführung!$S$7:$AD$118,10,0)</f>
        <v>102325.58139534885</v>
      </c>
      <c r="H2066" s="285">
        <f ca="1">VLOOKUP(E2066,Zusammenführung!V$7:X$118,3,0)</f>
        <v>3</v>
      </c>
      <c r="I2066" s="162">
        <f ca="1">VLOOKUP(F2066,Zusammenführung!$Y$7:$AA$118,3,0)</f>
        <v>3</v>
      </c>
      <c r="J2066" s="286">
        <f ca="1">VLOOKUP(G2066,Zusammenführung!$AB$7:$AD$118,3,0)</f>
        <v>20</v>
      </c>
    </row>
    <row r="2067" spans="1:10" x14ac:dyDescent="0.25">
      <c r="A2067" s="6" t="s">
        <v>4185</v>
      </c>
      <c r="B2067" s="5" t="s">
        <v>2046</v>
      </c>
      <c r="C2067" s="5" t="s">
        <v>2048</v>
      </c>
      <c r="D2067" s="7">
        <v>100000</v>
      </c>
      <c r="E2067" s="122">
        <f>VLOOKUP($D2067,Zusammenführung!$S$7:$AD$118,4,0)</f>
        <v>100000</v>
      </c>
      <c r="F2067" s="123">
        <f>VLOOKUP($D2067,Zusammenführung!$S$7:$AD$118,7,0)</f>
        <v>100000</v>
      </c>
      <c r="G2067" s="123">
        <f>VLOOKUP($D2067,Zusammenführung!$S$7:$AD$118,10,0)</f>
        <v>102325.58139534885</v>
      </c>
      <c r="H2067" s="285">
        <f ca="1">VLOOKUP(E2067,Zusammenführung!V$7:X$118,3,0)</f>
        <v>3</v>
      </c>
      <c r="I2067" s="162">
        <f ca="1">VLOOKUP(F2067,Zusammenführung!$Y$7:$AA$118,3,0)</f>
        <v>3</v>
      </c>
      <c r="J2067" s="286">
        <f ca="1">VLOOKUP(G2067,Zusammenführung!$AB$7:$AD$118,3,0)</f>
        <v>20</v>
      </c>
    </row>
    <row r="2068" spans="1:10" x14ac:dyDescent="0.25">
      <c r="A2068" s="6" t="s">
        <v>4186</v>
      </c>
      <c r="B2068" s="5" t="s">
        <v>2049</v>
      </c>
      <c r="C2068" s="5" t="s">
        <v>2102</v>
      </c>
      <c r="D2068" s="7">
        <v>30000000</v>
      </c>
      <c r="E2068" s="122">
        <f>VLOOKUP($D2068,Zusammenführung!$S$7:$AD$118,4,0)</f>
        <v>30000000</v>
      </c>
      <c r="F2068" s="123">
        <f>VLOOKUP($D2068,Zusammenführung!$S$7:$AD$118,7,0)</f>
        <v>30000000</v>
      </c>
      <c r="G2068" s="123">
        <f>VLOOKUP($D2068,Zusammenführung!$S$7:$AD$118,10,0)</f>
        <v>30000000</v>
      </c>
      <c r="H2068" s="285">
        <f ca="1">VLOOKUP(E2068,Zusammenführung!V$7:X$118,3,0)</f>
        <v>10</v>
      </c>
      <c r="I2068" s="162">
        <f ca="1">VLOOKUP(F2068,Zusammenführung!$Y$7:$AA$118,3,0)</f>
        <v>17</v>
      </c>
      <c r="J2068" s="286">
        <f ca="1">VLOOKUP(G2068,Zusammenführung!$AB$7:$AD$118,3,0)</f>
        <v>70</v>
      </c>
    </row>
    <row r="2069" spans="1:10" x14ac:dyDescent="0.25">
      <c r="A2069" s="6" t="s">
        <v>4187</v>
      </c>
      <c r="B2069" s="5" t="s">
        <v>2050</v>
      </c>
      <c r="C2069" s="5" t="s">
        <v>2102</v>
      </c>
      <c r="D2069" s="7">
        <v>18000000</v>
      </c>
      <c r="E2069" s="122">
        <f>VLOOKUP($D2069,Zusammenführung!$S$7:$AD$118,4,0)</f>
        <v>10000000</v>
      </c>
      <c r="F2069" s="123">
        <f>VLOOKUP($D2069,Zusammenführung!$S$7:$AD$118,7,0)</f>
        <v>10000000</v>
      </c>
      <c r="G2069" s="123">
        <f>VLOOKUP($D2069,Zusammenführung!$S$7:$AD$118,10,0)</f>
        <v>17699662.542182226</v>
      </c>
      <c r="H2069" s="285">
        <f ca="1">VLOOKUP(E2069,Zusammenführung!V$7:X$118,3,0)</f>
        <v>9</v>
      </c>
      <c r="I2069" s="162">
        <f ca="1">VLOOKUP(F2069,Zusammenführung!$Y$7:$AA$118,3,0)</f>
        <v>16</v>
      </c>
      <c r="J2069" s="286">
        <f ca="1">VLOOKUP(G2069,Zusammenführung!$AB$7:$AD$118,3,0)</f>
        <v>64</v>
      </c>
    </row>
    <row r="2070" spans="1:10" x14ac:dyDescent="0.25">
      <c r="A2070" s="6" t="s">
        <v>4188</v>
      </c>
      <c r="B2070" s="5" t="s">
        <v>2051</v>
      </c>
      <c r="C2070" s="5" t="s">
        <v>2102</v>
      </c>
      <c r="D2070" s="7">
        <v>12000000</v>
      </c>
      <c r="E2070" s="122">
        <f>VLOOKUP($D2070,Zusammenführung!$S$7:$AD$118,4,0)</f>
        <v>10000000</v>
      </c>
      <c r="F2070" s="123">
        <f>VLOOKUP($D2070,Zusammenführung!$S$7:$AD$118,7,0)</f>
        <v>10000000</v>
      </c>
      <c r="G2070" s="123">
        <f>VLOOKUP($D2070,Zusammenführung!$S$7:$AD$118,10,0)</f>
        <v>11959505.061867265</v>
      </c>
      <c r="H2070" s="285">
        <f ca="1">VLOOKUP(E2070,Zusammenführung!V$7:X$118,3,0)</f>
        <v>9</v>
      </c>
      <c r="I2070" s="162">
        <f ca="1">VLOOKUP(F2070,Zusammenführung!$Y$7:$AA$118,3,0)</f>
        <v>16</v>
      </c>
      <c r="J2070" s="286">
        <f ca="1">VLOOKUP(G2070,Zusammenführung!$AB$7:$AD$118,3,0)</f>
        <v>61</v>
      </c>
    </row>
    <row r="2071" spans="1:10" x14ac:dyDescent="0.25">
      <c r="A2071" s="6" t="s">
        <v>4189</v>
      </c>
      <c r="B2071" s="5" t="s">
        <v>2052</v>
      </c>
      <c r="C2071" s="5" t="s">
        <v>2102</v>
      </c>
      <c r="D2071" s="7">
        <v>11000000</v>
      </c>
      <c r="E2071" s="122">
        <f>VLOOKUP($D2071,Zusammenführung!$S$7:$AD$118,4,0)</f>
        <v>10000000</v>
      </c>
      <c r="F2071" s="123">
        <f>VLOOKUP($D2071,Zusammenführung!$S$7:$AD$118,7,0)</f>
        <v>10000000</v>
      </c>
      <c r="G2071" s="123">
        <f>VLOOKUP($D2071,Zusammenführung!$S$7:$AD$118,10,0)</f>
        <v>10106861.642294712</v>
      </c>
      <c r="H2071" s="285">
        <f ca="1">VLOOKUP(E2071,Zusammenführung!V$7:X$118,3,0)</f>
        <v>9</v>
      </c>
      <c r="I2071" s="162">
        <f ca="1">VLOOKUP(F2071,Zusammenführung!$Y$7:$AA$118,3,0)</f>
        <v>16</v>
      </c>
      <c r="J2071" s="286">
        <f ca="1">VLOOKUP(G2071,Zusammenführung!$AB$7:$AD$118,3,0)</f>
        <v>60</v>
      </c>
    </row>
    <row r="2072" spans="1:10" x14ac:dyDescent="0.25">
      <c r="A2072" s="6" t="s">
        <v>4190</v>
      </c>
      <c r="B2072" s="5" t="s">
        <v>2053</v>
      </c>
      <c r="C2072" s="5" t="s">
        <v>2102</v>
      </c>
      <c r="D2072" s="7">
        <v>10000000</v>
      </c>
      <c r="E2072" s="122">
        <f>VLOOKUP($D2072,Zusammenführung!$S$7:$AD$118,4,0)</f>
        <v>10000000</v>
      </c>
      <c r="F2072" s="123">
        <f>VLOOKUP($D2072,Zusammenführung!$S$7:$AD$118,7,0)</f>
        <v>10000000</v>
      </c>
      <c r="G2072" s="123">
        <f>VLOOKUP($D2072,Zusammenführung!$S$7:$AD$118,10,0)</f>
        <v>10106861.642294712</v>
      </c>
      <c r="H2072" s="285">
        <f ca="1">VLOOKUP(E2072,Zusammenführung!V$7:X$118,3,0)</f>
        <v>9</v>
      </c>
      <c r="I2072" s="162">
        <f ca="1">VLOOKUP(F2072,Zusammenführung!$Y$7:$AA$118,3,0)</f>
        <v>16</v>
      </c>
      <c r="J2072" s="286">
        <f ca="1">VLOOKUP(G2072,Zusammenführung!$AB$7:$AD$118,3,0)</f>
        <v>60</v>
      </c>
    </row>
    <row r="2073" spans="1:10" x14ac:dyDescent="0.25">
      <c r="A2073" s="6" t="s">
        <v>4191</v>
      </c>
      <c r="B2073" s="5" t="s">
        <v>2055</v>
      </c>
      <c r="C2073" s="5" t="s">
        <v>2102</v>
      </c>
      <c r="D2073" s="7">
        <v>8000000</v>
      </c>
      <c r="E2073" s="122">
        <f>VLOOKUP($D2073,Zusammenführung!$S$7:$AD$118,4,0)</f>
        <v>10000000</v>
      </c>
      <c r="F2073" s="123">
        <f>VLOOKUP($D2073,Zusammenführung!$S$7:$AD$118,7,0)</f>
        <v>8000000</v>
      </c>
      <c r="G2073" s="123">
        <f>VLOOKUP($D2073,Zusammenführung!$S$7:$AD$118,10,0)</f>
        <v>8284589.4263217095</v>
      </c>
      <c r="H2073" s="285">
        <f ca="1">VLOOKUP(E2073,Zusammenführung!V$7:X$118,3,0)</f>
        <v>9</v>
      </c>
      <c r="I2073" s="162">
        <f ca="1">VLOOKUP(F2073,Zusammenführung!$Y$7:$AA$118,3,0)</f>
        <v>15</v>
      </c>
      <c r="J2073" s="286">
        <f ca="1">VLOOKUP(G2073,Zusammenführung!$AB$7:$AD$118,3,0)</f>
        <v>59</v>
      </c>
    </row>
    <row r="2074" spans="1:10" x14ac:dyDescent="0.25">
      <c r="A2074" s="6" t="s">
        <v>4192</v>
      </c>
      <c r="B2074" s="5" t="s">
        <v>2054</v>
      </c>
      <c r="C2074" s="5" t="s">
        <v>2102</v>
      </c>
      <c r="D2074" s="7">
        <v>8000000</v>
      </c>
      <c r="E2074" s="122">
        <f>VLOOKUP($D2074,Zusammenführung!$S$7:$AD$118,4,0)</f>
        <v>10000000</v>
      </c>
      <c r="F2074" s="123">
        <f>VLOOKUP($D2074,Zusammenführung!$S$7:$AD$118,7,0)</f>
        <v>8000000</v>
      </c>
      <c r="G2074" s="123">
        <f>VLOOKUP($D2074,Zusammenführung!$S$7:$AD$118,10,0)</f>
        <v>8284589.4263217095</v>
      </c>
      <c r="H2074" s="285">
        <f ca="1">VLOOKUP(E2074,Zusammenführung!V$7:X$118,3,0)</f>
        <v>9</v>
      </c>
      <c r="I2074" s="162">
        <f ca="1">VLOOKUP(F2074,Zusammenführung!$Y$7:$AA$118,3,0)</f>
        <v>15</v>
      </c>
      <c r="J2074" s="286">
        <f ca="1">VLOOKUP(G2074,Zusammenführung!$AB$7:$AD$118,3,0)</f>
        <v>59</v>
      </c>
    </row>
    <row r="2075" spans="1:10" x14ac:dyDescent="0.25">
      <c r="A2075" s="6" t="s">
        <v>4193</v>
      </c>
      <c r="B2075" s="5" t="s">
        <v>2057</v>
      </c>
      <c r="C2075" s="5" t="s">
        <v>2102</v>
      </c>
      <c r="D2075" s="7">
        <v>6000000</v>
      </c>
      <c r="E2075" s="122">
        <f>VLOOKUP($D2075,Zusammenführung!$S$7:$AD$118,4,0)</f>
        <v>3000000</v>
      </c>
      <c r="F2075" s="123">
        <f>VLOOKUP($D2075,Zusammenführung!$S$7:$AD$118,7,0)</f>
        <v>5000000</v>
      </c>
      <c r="G2075" s="123">
        <f>VLOOKUP($D2075,Zusammenführung!$S$7:$AD$118,10,0)</f>
        <v>6492688.4139482565</v>
      </c>
      <c r="H2075" s="285">
        <f ca="1">VLOOKUP(E2075,Zusammenführung!V$7:X$118,3,0)</f>
        <v>8</v>
      </c>
      <c r="I2075" s="162">
        <f ca="1">VLOOKUP(F2075,Zusammenführung!$Y$7:$AA$118,3,0)</f>
        <v>14</v>
      </c>
      <c r="J2075" s="286">
        <f ca="1">VLOOKUP(G2075,Zusammenführung!$AB$7:$AD$118,3,0)</f>
        <v>58</v>
      </c>
    </row>
    <row r="2076" spans="1:10" x14ac:dyDescent="0.25">
      <c r="A2076" s="6" t="s">
        <v>4194</v>
      </c>
      <c r="B2076" s="5" t="s">
        <v>2056</v>
      </c>
      <c r="C2076" s="5" t="s">
        <v>2102</v>
      </c>
      <c r="D2076" s="7">
        <v>6000000</v>
      </c>
      <c r="E2076" s="122">
        <f>VLOOKUP($D2076,Zusammenführung!$S$7:$AD$118,4,0)</f>
        <v>3000000</v>
      </c>
      <c r="F2076" s="123">
        <f>VLOOKUP($D2076,Zusammenführung!$S$7:$AD$118,7,0)</f>
        <v>5000000</v>
      </c>
      <c r="G2076" s="123">
        <f>VLOOKUP($D2076,Zusammenführung!$S$7:$AD$118,10,0)</f>
        <v>6492688.4139482565</v>
      </c>
      <c r="H2076" s="285">
        <f ca="1">VLOOKUP(E2076,Zusammenführung!V$7:X$118,3,0)</f>
        <v>8</v>
      </c>
      <c r="I2076" s="162">
        <f ca="1">VLOOKUP(F2076,Zusammenführung!$Y$7:$AA$118,3,0)</f>
        <v>14</v>
      </c>
      <c r="J2076" s="286">
        <f ca="1">VLOOKUP(G2076,Zusammenführung!$AB$7:$AD$118,3,0)</f>
        <v>58</v>
      </c>
    </row>
    <row r="2077" spans="1:10" x14ac:dyDescent="0.25">
      <c r="A2077" s="6" t="s">
        <v>4195</v>
      </c>
      <c r="B2077" s="5" t="s">
        <v>2058</v>
      </c>
      <c r="C2077" s="5" t="s">
        <v>2102</v>
      </c>
      <c r="D2077" s="7">
        <v>5000000</v>
      </c>
      <c r="E2077" s="122">
        <f>VLOOKUP($D2077,Zusammenführung!$S$7:$AD$118,4,0)</f>
        <v>3000000</v>
      </c>
      <c r="F2077" s="123">
        <f>VLOOKUP($D2077,Zusammenführung!$S$7:$AD$118,7,0)</f>
        <v>5000000</v>
      </c>
      <c r="G2077" s="123">
        <f>VLOOKUP($D2077,Zusammenführung!$S$7:$AD$118,10,0)</f>
        <v>4731158.6051743533</v>
      </c>
      <c r="H2077" s="285">
        <f ca="1">VLOOKUP(E2077,Zusammenführung!V$7:X$118,3,0)</f>
        <v>8</v>
      </c>
      <c r="I2077" s="162">
        <f ca="1">VLOOKUP(F2077,Zusammenführung!$Y$7:$AA$118,3,0)</f>
        <v>14</v>
      </c>
      <c r="J2077" s="286">
        <f ca="1">VLOOKUP(G2077,Zusammenführung!$AB$7:$AD$118,3,0)</f>
        <v>57</v>
      </c>
    </row>
    <row r="2078" spans="1:10" x14ac:dyDescent="0.25">
      <c r="A2078" s="6" t="s">
        <v>4196</v>
      </c>
      <c r="B2078" s="5" t="s">
        <v>2059</v>
      </c>
      <c r="C2078" s="5" t="s">
        <v>2102</v>
      </c>
      <c r="D2078" s="7">
        <v>4500000</v>
      </c>
      <c r="E2078" s="122">
        <f>VLOOKUP($D2078,Zusammenführung!$S$7:$AD$118,4,0)</f>
        <v>3000000</v>
      </c>
      <c r="F2078" s="123">
        <f>VLOOKUP($D2078,Zusammenführung!$S$7:$AD$118,7,0)</f>
        <v>5000000</v>
      </c>
      <c r="G2078" s="123">
        <f>VLOOKUP($D2078,Zusammenführung!$S$7:$AD$118,10,0)</f>
        <v>4731158.6051743533</v>
      </c>
      <c r="H2078" s="285">
        <f ca="1">VLOOKUP(E2078,Zusammenführung!V$7:X$118,3,0)</f>
        <v>8</v>
      </c>
      <c r="I2078" s="162">
        <f ca="1">VLOOKUP(F2078,Zusammenführung!$Y$7:$AA$118,3,0)</f>
        <v>14</v>
      </c>
      <c r="J2078" s="286">
        <f ca="1">VLOOKUP(G2078,Zusammenführung!$AB$7:$AD$118,3,0)</f>
        <v>57</v>
      </c>
    </row>
    <row r="2079" spans="1:10" x14ac:dyDescent="0.25">
      <c r="A2079" s="6" t="s">
        <v>4197</v>
      </c>
      <c r="B2079" s="5" t="s">
        <v>2060</v>
      </c>
      <c r="C2079" s="5" t="s">
        <v>2102</v>
      </c>
      <c r="D2079" s="7">
        <v>4000000</v>
      </c>
      <c r="E2079" s="122">
        <f>VLOOKUP($D2079,Zusammenführung!$S$7:$AD$118,4,0)</f>
        <v>3000000</v>
      </c>
      <c r="F2079" s="123">
        <f>VLOOKUP($D2079,Zusammenführung!$S$7:$AD$118,7,0)</f>
        <v>3000000</v>
      </c>
      <c r="G2079" s="123">
        <f>VLOOKUP($D2079,Zusammenführung!$S$7:$AD$118,10,0)</f>
        <v>4731158.6051743533</v>
      </c>
      <c r="H2079" s="285">
        <f ca="1">VLOOKUP(E2079,Zusammenführung!V$7:X$118,3,0)</f>
        <v>8</v>
      </c>
      <c r="I2079" s="162">
        <f ca="1">VLOOKUP(F2079,Zusammenführung!$Y$7:$AA$118,3,0)</f>
        <v>13</v>
      </c>
      <c r="J2079" s="286">
        <f ca="1">VLOOKUP(G2079,Zusammenführung!$AB$7:$AD$118,3,0)</f>
        <v>57</v>
      </c>
    </row>
    <row r="2080" spans="1:10" x14ac:dyDescent="0.25">
      <c r="A2080" s="6" t="s">
        <v>4198</v>
      </c>
      <c r="B2080" s="5" t="s">
        <v>2061</v>
      </c>
      <c r="C2080" s="5" t="s">
        <v>2102</v>
      </c>
      <c r="D2080" s="7">
        <v>4000000</v>
      </c>
      <c r="E2080" s="122">
        <f>VLOOKUP($D2080,Zusammenführung!$S$7:$AD$118,4,0)</f>
        <v>3000000</v>
      </c>
      <c r="F2080" s="123">
        <f>VLOOKUP($D2080,Zusammenführung!$S$7:$AD$118,7,0)</f>
        <v>3000000</v>
      </c>
      <c r="G2080" s="123">
        <f>VLOOKUP($D2080,Zusammenführung!$S$7:$AD$118,10,0)</f>
        <v>4731158.6051743533</v>
      </c>
      <c r="H2080" s="285">
        <f ca="1">VLOOKUP(E2080,Zusammenführung!V$7:X$118,3,0)</f>
        <v>8</v>
      </c>
      <c r="I2080" s="162">
        <f ca="1">VLOOKUP(F2080,Zusammenführung!$Y$7:$AA$118,3,0)</f>
        <v>13</v>
      </c>
      <c r="J2080" s="286">
        <f ca="1">VLOOKUP(G2080,Zusammenführung!$AB$7:$AD$118,3,0)</f>
        <v>57</v>
      </c>
    </row>
    <row r="2081" spans="1:10" x14ac:dyDescent="0.25">
      <c r="A2081" s="6" t="s">
        <v>4199</v>
      </c>
      <c r="B2081" s="5" t="s">
        <v>2062</v>
      </c>
      <c r="C2081" s="5" t="s">
        <v>2102</v>
      </c>
      <c r="D2081" s="7">
        <v>3500000</v>
      </c>
      <c r="E2081" s="122">
        <f>VLOOKUP($D2081,Zusammenführung!$S$7:$AD$118,4,0)</f>
        <v>3000000</v>
      </c>
      <c r="F2081" s="123">
        <f>VLOOKUP($D2081,Zusammenführung!$S$7:$AD$118,7,0)</f>
        <v>3000000</v>
      </c>
      <c r="G2081" s="123">
        <f>VLOOKUP($D2081,Zusammenführung!$S$7:$AD$118,10,0)</f>
        <v>3000000</v>
      </c>
      <c r="H2081" s="285">
        <f ca="1">VLOOKUP(E2081,Zusammenführung!V$7:X$118,3,0)</f>
        <v>8</v>
      </c>
      <c r="I2081" s="162">
        <f ca="1">VLOOKUP(F2081,Zusammenführung!$Y$7:$AA$118,3,0)</f>
        <v>13</v>
      </c>
      <c r="J2081" s="286">
        <f ca="1">VLOOKUP(G2081,Zusammenführung!$AB$7:$AD$118,3,0)</f>
        <v>56</v>
      </c>
    </row>
    <row r="2082" spans="1:10" x14ac:dyDescent="0.25">
      <c r="A2082" s="6" t="s">
        <v>4200</v>
      </c>
      <c r="B2082" s="5" t="s">
        <v>2063</v>
      </c>
      <c r="C2082" s="5" t="s">
        <v>2102</v>
      </c>
      <c r="D2082" s="7">
        <v>3000000</v>
      </c>
      <c r="E2082" s="122">
        <f>VLOOKUP($D2082,Zusammenführung!$S$7:$AD$118,4,0)</f>
        <v>3000000</v>
      </c>
      <c r="F2082" s="123">
        <f>VLOOKUP($D2082,Zusammenführung!$S$7:$AD$118,7,0)</f>
        <v>3000000</v>
      </c>
      <c r="G2082" s="123">
        <f>VLOOKUP($D2082,Zusammenführung!$S$7:$AD$118,10,0)</f>
        <v>3000000</v>
      </c>
      <c r="H2082" s="285">
        <f ca="1">VLOOKUP(E2082,Zusammenführung!V$7:X$118,3,0)</f>
        <v>8</v>
      </c>
      <c r="I2082" s="162">
        <f ca="1">VLOOKUP(F2082,Zusammenführung!$Y$7:$AA$118,3,0)</f>
        <v>13</v>
      </c>
      <c r="J2082" s="286">
        <f ca="1">VLOOKUP(G2082,Zusammenführung!$AB$7:$AD$118,3,0)</f>
        <v>56</v>
      </c>
    </row>
    <row r="2083" spans="1:10" x14ac:dyDescent="0.25">
      <c r="A2083" s="6" t="s">
        <v>4201</v>
      </c>
      <c r="B2083" s="5" t="s">
        <v>2064</v>
      </c>
      <c r="C2083" s="5" t="s">
        <v>2102</v>
      </c>
      <c r="D2083" s="7">
        <v>2500000</v>
      </c>
      <c r="E2083" s="122">
        <f>VLOOKUP($D2083,Zusammenführung!$S$7:$AD$118,4,0)</f>
        <v>3000000</v>
      </c>
      <c r="F2083" s="123">
        <f>VLOOKUP($D2083,Zusammenführung!$S$7:$AD$118,7,0)</f>
        <v>2000000</v>
      </c>
      <c r="G2083" s="123">
        <f>VLOOKUP($D2083,Zusammenführung!$S$7:$AD$118,10,0)</f>
        <v>2476190.4761904762</v>
      </c>
      <c r="H2083" s="285">
        <f ca="1">VLOOKUP(E2083,Zusammenführung!V$7:X$118,3,0)</f>
        <v>8</v>
      </c>
      <c r="I2083" s="162">
        <f ca="1">VLOOKUP(F2083,Zusammenführung!$Y$7:$AA$118,3,0)</f>
        <v>12</v>
      </c>
      <c r="J2083" s="286">
        <f ca="1">VLOOKUP(G2083,Zusammenführung!$AB$7:$AD$118,3,0)</f>
        <v>53</v>
      </c>
    </row>
    <row r="2084" spans="1:10" x14ac:dyDescent="0.25">
      <c r="A2084" s="6" t="s">
        <v>4202</v>
      </c>
      <c r="B2084" s="5" t="s">
        <v>2065</v>
      </c>
      <c r="C2084" s="5" t="s">
        <v>2102</v>
      </c>
      <c r="D2084" s="7">
        <v>2000000</v>
      </c>
      <c r="E2084" s="122">
        <f>VLOOKUP($D2084,Zusammenführung!$S$7:$AD$118,4,0)</f>
        <v>1500000</v>
      </c>
      <c r="F2084" s="123">
        <f>VLOOKUP($D2084,Zusammenführung!$S$7:$AD$118,7,0)</f>
        <v>2000000</v>
      </c>
      <c r="G2084" s="123">
        <f>VLOOKUP($D2084,Zusammenführung!$S$7:$AD$118,10,0)</f>
        <v>1980952.3809523808</v>
      </c>
      <c r="H2084" s="285">
        <f ca="1">VLOOKUP(E2084,Zusammenführung!V$7:X$118,3,0)</f>
        <v>7</v>
      </c>
      <c r="I2084" s="162">
        <f ca="1">VLOOKUP(F2084,Zusammenführung!$Y$7:$AA$118,3,0)</f>
        <v>12</v>
      </c>
      <c r="J2084" s="286">
        <f ca="1">VLOOKUP(G2084,Zusammenführung!$AB$7:$AD$118,3,0)</f>
        <v>50</v>
      </c>
    </row>
    <row r="2085" spans="1:10" x14ac:dyDescent="0.25">
      <c r="A2085" s="6" t="s">
        <v>4203</v>
      </c>
      <c r="B2085" s="5" t="s">
        <v>2067</v>
      </c>
      <c r="C2085" s="5" t="s">
        <v>2102</v>
      </c>
      <c r="D2085" s="7">
        <v>2000000</v>
      </c>
      <c r="E2085" s="122">
        <f>VLOOKUP($D2085,Zusammenführung!$S$7:$AD$118,4,0)</f>
        <v>1500000</v>
      </c>
      <c r="F2085" s="123">
        <f>VLOOKUP($D2085,Zusammenführung!$S$7:$AD$118,7,0)</f>
        <v>2000000</v>
      </c>
      <c r="G2085" s="123">
        <f>VLOOKUP($D2085,Zusammenführung!$S$7:$AD$118,10,0)</f>
        <v>1980952.3809523808</v>
      </c>
      <c r="H2085" s="285">
        <f ca="1">VLOOKUP(E2085,Zusammenführung!V$7:X$118,3,0)</f>
        <v>7</v>
      </c>
      <c r="I2085" s="162">
        <f ca="1">VLOOKUP(F2085,Zusammenführung!$Y$7:$AA$118,3,0)</f>
        <v>12</v>
      </c>
      <c r="J2085" s="286">
        <f ca="1">VLOOKUP(G2085,Zusammenführung!$AB$7:$AD$118,3,0)</f>
        <v>50</v>
      </c>
    </row>
    <row r="2086" spans="1:10" x14ac:dyDescent="0.25">
      <c r="A2086" s="6" t="s">
        <v>4204</v>
      </c>
      <c r="B2086" s="5" t="s">
        <v>2066</v>
      </c>
      <c r="C2086" s="5" t="s">
        <v>2102</v>
      </c>
      <c r="D2086" s="7">
        <v>2000000</v>
      </c>
      <c r="E2086" s="122">
        <f>VLOOKUP($D2086,Zusammenführung!$S$7:$AD$118,4,0)</f>
        <v>1500000</v>
      </c>
      <c r="F2086" s="123">
        <f>VLOOKUP($D2086,Zusammenführung!$S$7:$AD$118,7,0)</f>
        <v>2000000</v>
      </c>
      <c r="G2086" s="123">
        <f>VLOOKUP($D2086,Zusammenführung!$S$7:$AD$118,10,0)</f>
        <v>1980952.3809523808</v>
      </c>
      <c r="H2086" s="285">
        <f ca="1">VLOOKUP(E2086,Zusammenführung!V$7:X$118,3,0)</f>
        <v>7</v>
      </c>
      <c r="I2086" s="162">
        <f ca="1">VLOOKUP(F2086,Zusammenführung!$Y$7:$AA$118,3,0)</f>
        <v>12</v>
      </c>
      <c r="J2086" s="286">
        <f ca="1">VLOOKUP(G2086,Zusammenführung!$AB$7:$AD$118,3,0)</f>
        <v>50</v>
      </c>
    </row>
    <row r="2087" spans="1:10" x14ac:dyDescent="0.25">
      <c r="A2087" s="6" t="s">
        <v>4205</v>
      </c>
      <c r="B2087" s="5" t="s">
        <v>2069</v>
      </c>
      <c r="C2087" s="5" t="s">
        <v>2102</v>
      </c>
      <c r="D2087" s="7">
        <v>1800000</v>
      </c>
      <c r="E2087" s="122">
        <f>VLOOKUP($D2087,Zusammenführung!$S$7:$AD$118,4,0)</f>
        <v>1500000</v>
      </c>
      <c r="F2087" s="123">
        <f>VLOOKUP($D2087,Zusammenführung!$S$7:$AD$118,7,0)</f>
        <v>2000000</v>
      </c>
      <c r="G2087" s="123">
        <f>VLOOKUP($D2087,Zusammenführung!$S$7:$AD$118,10,0)</f>
        <v>1822222.222222222</v>
      </c>
      <c r="H2087" s="285">
        <f ca="1">VLOOKUP(E2087,Zusammenführung!V$7:X$118,3,0)</f>
        <v>7</v>
      </c>
      <c r="I2087" s="162">
        <f ca="1">VLOOKUP(F2087,Zusammenführung!$Y$7:$AA$118,3,0)</f>
        <v>12</v>
      </c>
      <c r="J2087" s="286">
        <f ca="1">VLOOKUP(G2087,Zusammenführung!$AB$7:$AD$118,3,0)</f>
        <v>49</v>
      </c>
    </row>
    <row r="2088" spans="1:10" x14ac:dyDescent="0.25">
      <c r="A2088" s="6" t="s">
        <v>4206</v>
      </c>
      <c r="B2088" s="5" t="s">
        <v>2068</v>
      </c>
      <c r="C2088" s="5" t="s">
        <v>2102</v>
      </c>
      <c r="D2088" s="7">
        <v>1800000</v>
      </c>
      <c r="E2088" s="122">
        <f>VLOOKUP($D2088,Zusammenführung!$S$7:$AD$118,4,0)</f>
        <v>1500000</v>
      </c>
      <c r="F2088" s="123">
        <f>VLOOKUP($D2088,Zusammenführung!$S$7:$AD$118,7,0)</f>
        <v>2000000</v>
      </c>
      <c r="G2088" s="123">
        <f>VLOOKUP($D2088,Zusammenführung!$S$7:$AD$118,10,0)</f>
        <v>1822222.222222222</v>
      </c>
      <c r="H2088" s="285">
        <f ca="1">VLOOKUP(E2088,Zusammenführung!V$7:X$118,3,0)</f>
        <v>7</v>
      </c>
      <c r="I2088" s="162">
        <f ca="1">VLOOKUP(F2088,Zusammenführung!$Y$7:$AA$118,3,0)</f>
        <v>12</v>
      </c>
      <c r="J2088" s="286">
        <f ca="1">VLOOKUP(G2088,Zusammenführung!$AB$7:$AD$118,3,0)</f>
        <v>49</v>
      </c>
    </row>
    <row r="2089" spans="1:10" x14ac:dyDescent="0.25">
      <c r="A2089" s="6" t="s">
        <v>4207</v>
      </c>
      <c r="B2089" s="5" t="s">
        <v>2070</v>
      </c>
      <c r="C2089" s="5" t="s">
        <v>2102</v>
      </c>
      <c r="D2089" s="7">
        <v>1700000</v>
      </c>
      <c r="E2089" s="122">
        <f>VLOOKUP($D2089,Zusammenführung!$S$7:$AD$118,4,0)</f>
        <v>1500000</v>
      </c>
      <c r="F2089" s="123">
        <f>VLOOKUP($D2089,Zusammenführung!$S$7:$AD$118,7,0)</f>
        <v>1500000</v>
      </c>
      <c r="G2089" s="123">
        <f>VLOOKUP($D2089,Zusammenführung!$S$7:$AD$118,10,0)</f>
        <v>1666666.6666666665</v>
      </c>
      <c r="H2089" s="285">
        <f ca="1">VLOOKUP(E2089,Zusammenführung!V$7:X$118,3,0)</f>
        <v>7</v>
      </c>
      <c r="I2089" s="162">
        <f ca="1">VLOOKUP(F2089,Zusammenführung!$Y$7:$AA$118,3,0)</f>
        <v>11</v>
      </c>
      <c r="J2089" s="286">
        <f ca="1">VLOOKUP(G2089,Zusammenführung!$AB$7:$AD$118,3,0)</f>
        <v>48</v>
      </c>
    </row>
    <row r="2090" spans="1:10" x14ac:dyDescent="0.25">
      <c r="A2090" s="6" t="s">
        <v>4208</v>
      </c>
      <c r="B2090" s="5" t="s">
        <v>2073</v>
      </c>
      <c r="C2090" s="5" t="s">
        <v>2102</v>
      </c>
      <c r="D2090" s="7">
        <v>1500000</v>
      </c>
      <c r="E2090" s="122">
        <f>VLOOKUP($D2090,Zusammenführung!$S$7:$AD$118,4,0)</f>
        <v>1500000</v>
      </c>
      <c r="F2090" s="123">
        <f>VLOOKUP($D2090,Zusammenführung!$S$7:$AD$118,7,0)</f>
        <v>1500000</v>
      </c>
      <c r="G2090" s="123">
        <f>VLOOKUP($D2090,Zusammenführung!$S$7:$AD$118,10,0)</f>
        <v>1514285.7142857141</v>
      </c>
      <c r="H2090" s="285">
        <f ca="1">VLOOKUP(E2090,Zusammenführung!V$7:X$118,3,0)</f>
        <v>7</v>
      </c>
      <c r="I2090" s="162">
        <f ca="1">VLOOKUP(F2090,Zusammenführung!$Y$7:$AA$118,3,0)</f>
        <v>11</v>
      </c>
      <c r="J2090" s="286">
        <f ca="1">VLOOKUP(G2090,Zusammenführung!$AB$7:$AD$118,3,0)</f>
        <v>47</v>
      </c>
    </row>
    <row r="2091" spans="1:10" x14ac:dyDescent="0.25">
      <c r="A2091" s="6" t="s">
        <v>4209</v>
      </c>
      <c r="B2091" s="5" t="s">
        <v>2072</v>
      </c>
      <c r="C2091" s="5" t="s">
        <v>2102</v>
      </c>
      <c r="D2091" s="7">
        <v>1500000</v>
      </c>
      <c r="E2091" s="122">
        <f>VLOOKUP($D2091,Zusammenführung!$S$7:$AD$118,4,0)</f>
        <v>1500000</v>
      </c>
      <c r="F2091" s="123">
        <f>VLOOKUP($D2091,Zusammenführung!$S$7:$AD$118,7,0)</f>
        <v>1500000</v>
      </c>
      <c r="G2091" s="123">
        <f>VLOOKUP($D2091,Zusammenführung!$S$7:$AD$118,10,0)</f>
        <v>1514285.7142857141</v>
      </c>
      <c r="H2091" s="285">
        <f ca="1">VLOOKUP(E2091,Zusammenführung!V$7:X$118,3,0)</f>
        <v>7</v>
      </c>
      <c r="I2091" s="162">
        <f ca="1">VLOOKUP(F2091,Zusammenführung!$Y$7:$AA$118,3,0)</f>
        <v>11</v>
      </c>
      <c r="J2091" s="286">
        <f ca="1">VLOOKUP(G2091,Zusammenführung!$AB$7:$AD$118,3,0)</f>
        <v>47</v>
      </c>
    </row>
    <row r="2092" spans="1:10" x14ac:dyDescent="0.25">
      <c r="A2092" s="6" t="s">
        <v>4210</v>
      </c>
      <c r="B2092" s="5" t="s">
        <v>2071</v>
      </c>
      <c r="C2092" s="5" t="s">
        <v>2102</v>
      </c>
      <c r="D2092" s="7">
        <v>1500000</v>
      </c>
      <c r="E2092" s="122">
        <f>VLOOKUP($D2092,Zusammenführung!$S$7:$AD$118,4,0)</f>
        <v>1500000</v>
      </c>
      <c r="F2092" s="123">
        <f>VLOOKUP($D2092,Zusammenführung!$S$7:$AD$118,7,0)</f>
        <v>1500000</v>
      </c>
      <c r="G2092" s="123">
        <f>VLOOKUP($D2092,Zusammenführung!$S$7:$AD$118,10,0)</f>
        <v>1514285.7142857141</v>
      </c>
      <c r="H2092" s="285">
        <f ca="1">VLOOKUP(E2092,Zusammenführung!V$7:X$118,3,0)</f>
        <v>7</v>
      </c>
      <c r="I2092" s="162">
        <f ca="1">VLOOKUP(F2092,Zusammenführung!$Y$7:$AA$118,3,0)</f>
        <v>11</v>
      </c>
      <c r="J2092" s="286">
        <f ca="1">VLOOKUP(G2092,Zusammenführung!$AB$7:$AD$118,3,0)</f>
        <v>47</v>
      </c>
    </row>
    <row r="2093" spans="1:10" x14ac:dyDescent="0.25">
      <c r="A2093" s="6" t="s">
        <v>4211</v>
      </c>
      <c r="B2093" s="5" t="s">
        <v>2075</v>
      </c>
      <c r="C2093" s="5" t="s">
        <v>2102</v>
      </c>
      <c r="D2093" s="7">
        <v>1200000</v>
      </c>
      <c r="E2093" s="122">
        <f>VLOOKUP($D2093,Zusammenführung!$S$7:$AD$118,4,0)</f>
        <v>1500000</v>
      </c>
      <c r="F2093" s="123">
        <f>VLOOKUP($D2093,Zusammenführung!$S$7:$AD$118,7,0)</f>
        <v>1000000</v>
      </c>
      <c r="G2093" s="123">
        <f>VLOOKUP($D2093,Zusammenführung!$S$7:$AD$118,10,0)</f>
        <v>1219047.6190476189</v>
      </c>
      <c r="H2093" s="285">
        <f ca="1">VLOOKUP(E2093,Zusammenführung!V$7:X$118,3,0)</f>
        <v>7</v>
      </c>
      <c r="I2093" s="162">
        <f ca="1">VLOOKUP(F2093,Zusammenführung!$Y$7:$AA$118,3,0)</f>
        <v>10</v>
      </c>
      <c r="J2093" s="286">
        <f ca="1">VLOOKUP(G2093,Zusammenführung!$AB$7:$AD$118,3,0)</f>
        <v>45</v>
      </c>
    </row>
    <row r="2094" spans="1:10" x14ac:dyDescent="0.25">
      <c r="A2094" s="6" t="s">
        <v>4212</v>
      </c>
      <c r="B2094" s="5" t="s">
        <v>2074</v>
      </c>
      <c r="C2094" s="5" t="s">
        <v>2102</v>
      </c>
      <c r="D2094" s="7">
        <v>1200000</v>
      </c>
      <c r="E2094" s="122">
        <f>VLOOKUP($D2094,Zusammenführung!$S$7:$AD$118,4,0)</f>
        <v>1500000</v>
      </c>
      <c r="F2094" s="123">
        <f>VLOOKUP($D2094,Zusammenführung!$S$7:$AD$118,7,0)</f>
        <v>1000000</v>
      </c>
      <c r="G2094" s="123">
        <f>VLOOKUP($D2094,Zusammenführung!$S$7:$AD$118,10,0)</f>
        <v>1219047.6190476189</v>
      </c>
      <c r="H2094" s="285">
        <f ca="1">VLOOKUP(E2094,Zusammenführung!V$7:X$118,3,0)</f>
        <v>7</v>
      </c>
      <c r="I2094" s="162">
        <f ca="1">VLOOKUP(F2094,Zusammenführung!$Y$7:$AA$118,3,0)</f>
        <v>10</v>
      </c>
      <c r="J2094" s="286">
        <f ca="1">VLOOKUP(G2094,Zusammenführung!$AB$7:$AD$118,3,0)</f>
        <v>45</v>
      </c>
    </row>
    <row r="2095" spans="1:10" x14ac:dyDescent="0.25">
      <c r="A2095" s="6" t="s">
        <v>4213</v>
      </c>
      <c r="B2095" s="5" t="s">
        <v>2076</v>
      </c>
      <c r="C2095" s="5" t="s">
        <v>2102</v>
      </c>
      <c r="D2095" s="7">
        <v>1200000</v>
      </c>
      <c r="E2095" s="122">
        <f>VLOOKUP($D2095,Zusammenführung!$S$7:$AD$118,4,0)</f>
        <v>1500000</v>
      </c>
      <c r="F2095" s="123">
        <f>VLOOKUP($D2095,Zusammenführung!$S$7:$AD$118,7,0)</f>
        <v>1000000</v>
      </c>
      <c r="G2095" s="123">
        <f>VLOOKUP($D2095,Zusammenführung!$S$7:$AD$118,10,0)</f>
        <v>1219047.6190476189</v>
      </c>
      <c r="H2095" s="285">
        <f ca="1">VLOOKUP(E2095,Zusammenführung!V$7:X$118,3,0)</f>
        <v>7</v>
      </c>
      <c r="I2095" s="162">
        <f ca="1">VLOOKUP(F2095,Zusammenführung!$Y$7:$AA$118,3,0)</f>
        <v>10</v>
      </c>
      <c r="J2095" s="286">
        <f ca="1">VLOOKUP(G2095,Zusammenführung!$AB$7:$AD$118,3,0)</f>
        <v>45</v>
      </c>
    </row>
    <row r="2096" spans="1:10" x14ac:dyDescent="0.25">
      <c r="A2096" s="6" t="s">
        <v>4214</v>
      </c>
      <c r="B2096" s="5" t="s">
        <v>2077</v>
      </c>
      <c r="C2096" s="5" t="s">
        <v>2102</v>
      </c>
      <c r="D2096" s="7">
        <v>1000000</v>
      </c>
      <c r="E2096" s="122">
        <f>VLOOKUP($D2096,Zusammenführung!$S$7:$AD$118,4,0)</f>
        <v>800000</v>
      </c>
      <c r="F2096" s="123">
        <f>VLOOKUP($D2096,Zusammenführung!$S$7:$AD$118,7,0)</f>
        <v>1000000</v>
      </c>
      <c r="G2096" s="123">
        <f>VLOOKUP($D2096,Zusammenführung!$S$7:$AD$118,10,0)</f>
        <v>936507.93650793657</v>
      </c>
      <c r="H2096" s="285">
        <f ca="1">VLOOKUP(E2096,Zusammenführung!V$7:X$118,3,0)</f>
        <v>6</v>
      </c>
      <c r="I2096" s="162">
        <f ca="1">VLOOKUP(F2096,Zusammenführung!$Y$7:$AA$118,3,0)</f>
        <v>10</v>
      </c>
      <c r="J2096" s="286">
        <f ca="1">VLOOKUP(G2096,Zusammenführung!$AB$7:$AD$118,3,0)</f>
        <v>43</v>
      </c>
    </row>
    <row r="2097" spans="1:10" x14ac:dyDescent="0.25">
      <c r="A2097" s="6" t="s">
        <v>4215</v>
      </c>
      <c r="B2097" s="5" t="s">
        <v>2079</v>
      </c>
      <c r="C2097" s="5" t="s">
        <v>2102</v>
      </c>
      <c r="D2097" s="7">
        <v>1000000</v>
      </c>
      <c r="E2097" s="122">
        <f>VLOOKUP($D2097,Zusammenführung!$S$7:$AD$118,4,0)</f>
        <v>800000</v>
      </c>
      <c r="F2097" s="123">
        <f>VLOOKUP($D2097,Zusammenführung!$S$7:$AD$118,7,0)</f>
        <v>1000000</v>
      </c>
      <c r="G2097" s="123">
        <f>VLOOKUP($D2097,Zusammenführung!$S$7:$AD$118,10,0)</f>
        <v>936507.93650793657</v>
      </c>
      <c r="H2097" s="285">
        <f ca="1">VLOOKUP(E2097,Zusammenführung!V$7:X$118,3,0)</f>
        <v>6</v>
      </c>
      <c r="I2097" s="162">
        <f ca="1">VLOOKUP(F2097,Zusammenführung!$Y$7:$AA$118,3,0)</f>
        <v>10</v>
      </c>
      <c r="J2097" s="286">
        <f ca="1">VLOOKUP(G2097,Zusammenführung!$AB$7:$AD$118,3,0)</f>
        <v>43</v>
      </c>
    </row>
    <row r="2098" spans="1:10" x14ac:dyDescent="0.25">
      <c r="A2098" s="6" t="s">
        <v>4216</v>
      </c>
      <c r="B2098" s="5" t="s">
        <v>2078</v>
      </c>
      <c r="C2098" s="5" t="s">
        <v>2102</v>
      </c>
      <c r="D2098" s="7">
        <v>1000000</v>
      </c>
      <c r="E2098" s="122">
        <f>VLOOKUP($D2098,Zusammenführung!$S$7:$AD$118,4,0)</f>
        <v>800000</v>
      </c>
      <c r="F2098" s="123">
        <f>VLOOKUP($D2098,Zusammenführung!$S$7:$AD$118,7,0)</f>
        <v>1000000</v>
      </c>
      <c r="G2098" s="123">
        <f>VLOOKUP($D2098,Zusammenführung!$S$7:$AD$118,10,0)</f>
        <v>936507.93650793657</v>
      </c>
      <c r="H2098" s="285">
        <f ca="1">VLOOKUP(E2098,Zusammenführung!V$7:X$118,3,0)</f>
        <v>6</v>
      </c>
      <c r="I2098" s="162">
        <f ca="1">VLOOKUP(F2098,Zusammenführung!$Y$7:$AA$118,3,0)</f>
        <v>10</v>
      </c>
      <c r="J2098" s="286">
        <f ca="1">VLOOKUP(G2098,Zusammenführung!$AB$7:$AD$118,3,0)</f>
        <v>43</v>
      </c>
    </row>
    <row r="2099" spans="1:10" x14ac:dyDescent="0.25">
      <c r="A2099" s="6" t="s">
        <v>4217</v>
      </c>
      <c r="B2099" s="5" t="s">
        <v>2080</v>
      </c>
      <c r="C2099" s="5" t="s">
        <v>2102</v>
      </c>
      <c r="D2099" s="7">
        <v>900000</v>
      </c>
      <c r="E2099" s="122">
        <f>VLOOKUP($D2099,Zusammenführung!$S$7:$AD$118,4,0)</f>
        <v>800000</v>
      </c>
      <c r="F2099" s="123">
        <f>VLOOKUP($D2099,Zusammenführung!$S$7:$AD$118,7,0)</f>
        <v>800000</v>
      </c>
      <c r="G2099" s="123">
        <f>VLOOKUP($D2099,Zusammenführung!$S$7:$AD$118,10,0)</f>
        <v>936507.93650793657</v>
      </c>
      <c r="H2099" s="285">
        <f ca="1">VLOOKUP(E2099,Zusammenführung!V$7:X$118,3,0)</f>
        <v>6</v>
      </c>
      <c r="I2099" s="162">
        <f ca="1">VLOOKUP(F2099,Zusammenführung!$Y$7:$AA$118,3,0)</f>
        <v>9</v>
      </c>
      <c r="J2099" s="286">
        <f ca="1">VLOOKUP(G2099,Zusammenführung!$AB$7:$AD$118,3,0)</f>
        <v>43</v>
      </c>
    </row>
    <row r="2100" spans="1:10" x14ac:dyDescent="0.25">
      <c r="A2100" s="6" t="s">
        <v>4218</v>
      </c>
      <c r="B2100" s="5" t="s">
        <v>2082</v>
      </c>
      <c r="C2100" s="5" t="s">
        <v>2102</v>
      </c>
      <c r="D2100" s="7">
        <v>900000</v>
      </c>
      <c r="E2100" s="122">
        <f>VLOOKUP($D2100,Zusammenführung!$S$7:$AD$118,4,0)</f>
        <v>800000</v>
      </c>
      <c r="F2100" s="123">
        <f>VLOOKUP($D2100,Zusammenführung!$S$7:$AD$118,7,0)</f>
        <v>800000</v>
      </c>
      <c r="G2100" s="123">
        <f>VLOOKUP($D2100,Zusammenführung!$S$7:$AD$118,10,0)</f>
        <v>936507.93650793657</v>
      </c>
      <c r="H2100" s="285">
        <f ca="1">VLOOKUP(E2100,Zusammenführung!V$7:X$118,3,0)</f>
        <v>6</v>
      </c>
      <c r="I2100" s="162">
        <f ca="1">VLOOKUP(F2100,Zusammenführung!$Y$7:$AA$118,3,0)</f>
        <v>9</v>
      </c>
      <c r="J2100" s="286">
        <f ca="1">VLOOKUP(G2100,Zusammenführung!$AB$7:$AD$118,3,0)</f>
        <v>43</v>
      </c>
    </row>
    <row r="2101" spans="1:10" x14ac:dyDescent="0.25">
      <c r="A2101" s="6" t="s">
        <v>4219</v>
      </c>
      <c r="B2101" s="5" t="s">
        <v>2081</v>
      </c>
      <c r="C2101" s="5" t="s">
        <v>2102</v>
      </c>
      <c r="D2101" s="7">
        <v>900000</v>
      </c>
      <c r="E2101" s="122">
        <f>VLOOKUP($D2101,Zusammenführung!$S$7:$AD$118,4,0)</f>
        <v>800000</v>
      </c>
      <c r="F2101" s="123">
        <f>VLOOKUP($D2101,Zusammenführung!$S$7:$AD$118,7,0)</f>
        <v>800000</v>
      </c>
      <c r="G2101" s="123">
        <f>VLOOKUP($D2101,Zusammenführung!$S$7:$AD$118,10,0)</f>
        <v>936507.93650793657</v>
      </c>
      <c r="H2101" s="285">
        <f ca="1">VLOOKUP(E2101,Zusammenführung!V$7:X$118,3,0)</f>
        <v>6</v>
      </c>
      <c r="I2101" s="162">
        <f ca="1">VLOOKUP(F2101,Zusammenführung!$Y$7:$AA$118,3,0)</f>
        <v>9</v>
      </c>
      <c r="J2101" s="286">
        <f ca="1">VLOOKUP(G2101,Zusammenführung!$AB$7:$AD$118,3,0)</f>
        <v>43</v>
      </c>
    </row>
    <row r="2102" spans="1:10" x14ac:dyDescent="0.25">
      <c r="A2102" s="6" t="s">
        <v>4220</v>
      </c>
      <c r="B2102" s="5" t="s">
        <v>2083</v>
      </c>
      <c r="C2102" s="5" t="s">
        <v>2102</v>
      </c>
      <c r="D2102" s="7">
        <v>800000</v>
      </c>
      <c r="E2102" s="122">
        <f>VLOOKUP($D2102,Zusammenführung!$S$7:$AD$118,4,0)</f>
        <v>800000</v>
      </c>
      <c r="F2102" s="123">
        <f>VLOOKUP($D2102,Zusammenführung!$S$7:$AD$118,7,0)</f>
        <v>800000</v>
      </c>
      <c r="G2102" s="123">
        <f>VLOOKUP($D2102,Zusammenführung!$S$7:$AD$118,10,0)</f>
        <v>800000</v>
      </c>
      <c r="H2102" s="285">
        <f ca="1">VLOOKUP(E2102,Zusammenführung!V$7:X$118,3,0)</f>
        <v>6</v>
      </c>
      <c r="I2102" s="162">
        <f ca="1">VLOOKUP(F2102,Zusammenführung!$Y$7:$AA$118,3,0)</f>
        <v>9</v>
      </c>
      <c r="J2102" s="286">
        <f ca="1">VLOOKUP(G2102,Zusammenführung!$AB$7:$AD$118,3,0)</f>
        <v>42</v>
      </c>
    </row>
    <row r="2103" spans="1:10" x14ac:dyDescent="0.25">
      <c r="A2103" s="6" t="s">
        <v>4221</v>
      </c>
      <c r="B2103" s="5" t="s">
        <v>2084</v>
      </c>
      <c r="C2103" s="5" t="s">
        <v>2102</v>
      </c>
      <c r="D2103" s="7">
        <v>700000</v>
      </c>
      <c r="E2103" s="122">
        <f>VLOOKUP($D2103,Zusammenführung!$S$7:$AD$118,4,0)</f>
        <v>800000</v>
      </c>
      <c r="F2103" s="123">
        <f>VLOOKUP($D2103,Zusammenführung!$S$7:$AD$118,7,0)</f>
        <v>600000</v>
      </c>
      <c r="G2103" s="123">
        <f>VLOOKUP($D2103,Zusammenführung!$S$7:$AD$118,10,0)</f>
        <v>699798.79275653942</v>
      </c>
      <c r="H2103" s="285">
        <f ca="1">VLOOKUP(E2103,Zusammenführung!V$7:X$118,3,0)</f>
        <v>6</v>
      </c>
      <c r="I2103" s="162">
        <f ca="1">VLOOKUP(F2103,Zusammenführung!$Y$7:$AA$118,3,0)</f>
        <v>8</v>
      </c>
      <c r="J2103" s="286">
        <f ca="1">VLOOKUP(G2103,Zusammenführung!$AB$7:$AD$118,3,0)</f>
        <v>40</v>
      </c>
    </row>
    <row r="2104" spans="1:10" x14ac:dyDescent="0.25">
      <c r="A2104" s="6" t="s">
        <v>4222</v>
      </c>
      <c r="B2104" s="5" t="s">
        <v>2087</v>
      </c>
      <c r="C2104" s="5" t="s">
        <v>2102</v>
      </c>
      <c r="D2104" s="7">
        <v>600000</v>
      </c>
      <c r="E2104" s="122">
        <f>VLOOKUP($D2104,Zusammenführung!$S$7:$AD$118,4,0)</f>
        <v>500000</v>
      </c>
      <c r="F2104" s="123">
        <f>VLOOKUP($D2104,Zusammenführung!$S$7:$AD$118,7,0)</f>
        <v>600000</v>
      </c>
      <c r="G2104" s="123">
        <f>VLOOKUP($D2104,Zusammenführung!$S$7:$AD$118,10,0)</f>
        <v>604426.55935613695</v>
      </c>
      <c r="H2104" s="285">
        <f ca="1">VLOOKUP(E2104,Zusammenführung!V$7:X$118,3,0)</f>
        <v>5</v>
      </c>
      <c r="I2104" s="162">
        <f ca="1">VLOOKUP(F2104,Zusammenführung!$Y$7:$AA$118,3,0)</f>
        <v>8</v>
      </c>
      <c r="J2104" s="286">
        <f ca="1">VLOOKUP(G2104,Zusammenführung!$AB$7:$AD$118,3,0)</f>
        <v>38</v>
      </c>
    </row>
    <row r="2105" spans="1:10" x14ac:dyDescent="0.25">
      <c r="A2105" s="6" t="s">
        <v>4223</v>
      </c>
      <c r="B2105" s="5" t="s">
        <v>2085</v>
      </c>
      <c r="C2105" s="5" t="s">
        <v>2102</v>
      </c>
      <c r="D2105" s="7">
        <v>600000</v>
      </c>
      <c r="E2105" s="122">
        <f>VLOOKUP($D2105,Zusammenführung!$S$7:$AD$118,4,0)</f>
        <v>500000</v>
      </c>
      <c r="F2105" s="123">
        <f>VLOOKUP($D2105,Zusammenführung!$S$7:$AD$118,7,0)</f>
        <v>600000</v>
      </c>
      <c r="G2105" s="123">
        <f>VLOOKUP($D2105,Zusammenführung!$S$7:$AD$118,10,0)</f>
        <v>604426.55935613695</v>
      </c>
      <c r="H2105" s="285">
        <f ca="1">VLOOKUP(E2105,Zusammenführung!V$7:X$118,3,0)</f>
        <v>5</v>
      </c>
      <c r="I2105" s="162">
        <f ca="1">VLOOKUP(F2105,Zusammenführung!$Y$7:$AA$118,3,0)</f>
        <v>8</v>
      </c>
      <c r="J2105" s="286">
        <f ca="1">VLOOKUP(G2105,Zusammenführung!$AB$7:$AD$118,3,0)</f>
        <v>38</v>
      </c>
    </row>
    <row r="2106" spans="1:10" x14ac:dyDescent="0.25">
      <c r="A2106" s="6" t="s">
        <v>4224</v>
      </c>
      <c r="B2106" s="5" t="s">
        <v>2086</v>
      </c>
      <c r="C2106" s="5" t="s">
        <v>2102</v>
      </c>
      <c r="D2106" s="7">
        <v>600000</v>
      </c>
      <c r="E2106" s="122">
        <f>VLOOKUP($D2106,Zusammenführung!$S$7:$AD$118,4,0)</f>
        <v>500000</v>
      </c>
      <c r="F2106" s="123">
        <f>VLOOKUP($D2106,Zusammenführung!$S$7:$AD$118,7,0)</f>
        <v>600000</v>
      </c>
      <c r="G2106" s="123">
        <f>VLOOKUP($D2106,Zusammenführung!$S$7:$AD$118,10,0)</f>
        <v>604426.55935613695</v>
      </c>
      <c r="H2106" s="285">
        <f ca="1">VLOOKUP(E2106,Zusammenführung!V$7:X$118,3,0)</f>
        <v>5</v>
      </c>
      <c r="I2106" s="162">
        <f ca="1">VLOOKUP(F2106,Zusammenführung!$Y$7:$AA$118,3,0)</f>
        <v>8</v>
      </c>
      <c r="J2106" s="286">
        <f ca="1">VLOOKUP(G2106,Zusammenführung!$AB$7:$AD$118,3,0)</f>
        <v>38</v>
      </c>
    </row>
    <row r="2107" spans="1:10" x14ac:dyDescent="0.25">
      <c r="A2107" s="6" t="s">
        <v>4225</v>
      </c>
      <c r="B2107" s="5" t="s">
        <v>2088</v>
      </c>
      <c r="C2107" s="5" t="s">
        <v>2102</v>
      </c>
      <c r="D2107" s="7">
        <v>600000</v>
      </c>
      <c r="E2107" s="122">
        <f>VLOOKUP($D2107,Zusammenführung!$S$7:$AD$118,4,0)</f>
        <v>500000</v>
      </c>
      <c r="F2107" s="123">
        <f>VLOOKUP($D2107,Zusammenführung!$S$7:$AD$118,7,0)</f>
        <v>600000</v>
      </c>
      <c r="G2107" s="123">
        <f>VLOOKUP($D2107,Zusammenführung!$S$7:$AD$118,10,0)</f>
        <v>604426.55935613695</v>
      </c>
      <c r="H2107" s="285">
        <f ca="1">VLOOKUP(E2107,Zusammenführung!V$7:X$118,3,0)</f>
        <v>5</v>
      </c>
      <c r="I2107" s="162">
        <f ca="1">VLOOKUP(F2107,Zusammenführung!$Y$7:$AA$118,3,0)</f>
        <v>8</v>
      </c>
      <c r="J2107" s="286">
        <f ca="1">VLOOKUP(G2107,Zusammenführung!$AB$7:$AD$118,3,0)</f>
        <v>38</v>
      </c>
    </row>
    <row r="2108" spans="1:10" x14ac:dyDescent="0.25">
      <c r="A2108" s="6" t="s">
        <v>4226</v>
      </c>
      <c r="B2108" s="5" t="s">
        <v>2089</v>
      </c>
      <c r="C2108" s="5" t="s">
        <v>2102</v>
      </c>
      <c r="D2108" s="7">
        <v>550000</v>
      </c>
      <c r="E2108" s="122">
        <f>VLOOKUP($D2108,Zusammenführung!$S$7:$AD$118,4,0)</f>
        <v>500000</v>
      </c>
      <c r="F2108" s="123">
        <f>VLOOKUP($D2108,Zusammenführung!$S$7:$AD$118,7,0)</f>
        <v>600000</v>
      </c>
      <c r="G2108" s="123">
        <f>VLOOKUP($D2108,Zusammenführung!$S$7:$AD$118,10,0)</f>
        <v>558551.30784708261</v>
      </c>
      <c r="H2108" s="285">
        <f ca="1">VLOOKUP(E2108,Zusammenführung!V$7:X$118,3,0)</f>
        <v>5</v>
      </c>
      <c r="I2108" s="162">
        <f ca="1">VLOOKUP(F2108,Zusammenführung!$Y$7:$AA$118,3,0)</f>
        <v>8</v>
      </c>
      <c r="J2108" s="286">
        <f ca="1">VLOOKUP(G2108,Zusammenführung!$AB$7:$AD$118,3,0)</f>
        <v>37</v>
      </c>
    </row>
    <row r="2109" spans="1:10" x14ac:dyDescent="0.25">
      <c r="A2109" s="6" t="s">
        <v>4227</v>
      </c>
      <c r="B2109" s="5" t="s">
        <v>2090</v>
      </c>
      <c r="C2109" s="5" t="s">
        <v>2102</v>
      </c>
      <c r="D2109" s="7">
        <v>500000</v>
      </c>
      <c r="E2109" s="122">
        <f>VLOOKUP($D2109,Zusammenführung!$S$7:$AD$118,4,0)</f>
        <v>500000</v>
      </c>
      <c r="F2109" s="123">
        <f>VLOOKUP($D2109,Zusammenführung!$S$7:$AD$118,7,0)</f>
        <v>400000</v>
      </c>
      <c r="G2109" s="123">
        <f>VLOOKUP($D2109,Zusammenführung!$S$7:$AD$118,10,0)</f>
        <v>513883.29979879287</v>
      </c>
      <c r="H2109" s="285">
        <f ca="1">VLOOKUP(E2109,Zusammenführung!V$7:X$118,3,0)</f>
        <v>5</v>
      </c>
      <c r="I2109" s="162">
        <f ca="1">VLOOKUP(F2109,Zusammenführung!$Y$7:$AA$118,3,0)</f>
        <v>7</v>
      </c>
      <c r="J2109" s="286">
        <f ca="1">VLOOKUP(G2109,Zusammenführung!$AB$7:$AD$118,3,0)</f>
        <v>36</v>
      </c>
    </row>
    <row r="2110" spans="1:10" x14ac:dyDescent="0.25">
      <c r="A2110" s="6" t="s">
        <v>4228</v>
      </c>
      <c r="B2110" s="5" t="s">
        <v>2091</v>
      </c>
      <c r="C2110" s="5" t="s">
        <v>2102</v>
      </c>
      <c r="D2110" s="7">
        <v>425000</v>
      </c>
      <c r="E2110" s="122">
        <f>VLOOKUP($D2110,Zusammenführung!$S$7:$AD$118,4,0)</f>
        <v>500000</v>
      </c>
      <c r="F2110" s="123">
        <f>VLOOKUP($D2110,Zusammenführung!$S$7:$AD$118,7,0)</f>
        <v>400000</v>
      </c>
      <c r="G2110" s="123">
        <f>VLOOKUP($D2110,Zusammenführung!$S$7:$AD$118,10,0)</f>
        <v>428169.01408450713</v>
      </c>
      <c r="H2110" s="285">
        <f ca="1">VLOOKUP(E2110,Zusammenführung!V$7:X$118,3,0)</f>
        <v>5</v>
      </c>
      <c r="I2110" s="162">
        <f ca="1">VLOOKUP(F2110,Zusammenführung!$Y$7:$AA$118,3,0)</f>
        <v>7</v>
      </c>
      <c r="J2110" s="286">
        <f ca="1">VLOOKUP(G2110,Zusammenführung!$AB$7:$AD$118,3,0)</f>
        <v>34</v>
      </c>
    </row>
    <row r="2111" spans="1:10" x14ac:dyDescent="0.25">
      <c r="A2111" s="6" t="s">
        <v>4229</v>
      </c>
      <c r="B2111" s="5" t="s">
        <v>2092</v>
      </c>
      <c r="C2111" s="5" t="s">
        <v>2102</v>
      </c>
      <c r="D2111" s="7">
        <v>400000</v>
      </c>
      <c r="E2111" s="122">
        <f>VLOOKUP($D2111,Zusammenführung!$S$7:$AD$118,4,0)</f>
        <v>500000</v>
      </c>
      <c r="F2111" s="123">
        <f>VLOOKUP($D2111,Zusammenführung!$S$7:$AD$118,7,0)</f>
        <v>400000</v>
      </c>
      <c r="G2111" s="123">
        <f>VLOOKUP($D2111,Zusammenführung!$S$7:$AD$118,10,0)</f>
        <v>387122.73641851114</v>
      </c>
      <c r="H2111" s="285">
        <f ca="1">VLOOKUP(E2111,Zusammenführung!V$7:X$118,3,0)</f>
        <v>5</v>
      </c>
      <c r="I2111" s="162">
        <f ca="1">VLOOKUP(F2111,Zusammenführung!$Y$7:$AA$118,3,0)</f>
        <v>7</v>
      </c>
      <c r="J2111" s="286">
        <f ca="1">VLOOKUP(G2111,Zusammenführung!$AB$7:$AD$118,3,0)</f>
        <v>33</v>
      </c>
    </row>
    <row r="2112" spans="1:10" x14ac:dyDescent="0.25">
      <c r="A2112" s="6" t="s">
        <v>4230</v>
      </c>
      <c r="B2112" s="5" t="s">
        <v>2093</v>
      </c>
      <c r="C2112" s="5" t="s">
        <v>2102</v>
      </c>
      <c r="D2112" s="7">
        <v>350000</v>
      </c>
      <c r="E2112" s="122">
        <f>VLOOKUP($D2112,Zusammenführung!$S$7:$AD$118,4,0)</f>
        <v>200000</v>
      </c>
      <c r="F2112" s="123">
        <f>VLOOKUP($D2112,Zusammenführung!$S$7:$AD$118,7,0)</f>
        <v>300000</v>
      </c>
      <c r="G2112" s="123">
        <f>VLOOKUP($D2112,Zusammenführung!$S$7:$AD$118,10,0)</f>
        <v>347283.70221327973</v>
      </c>
      <c r="H2112" s="285">
        <f ca="1">VLOOKUP(E2112,Zusammenführung!V$7:X$118,3,0)</f>
        <v>4</v>
      </c>
      <c r="I2112" s="162">
        <f ca="1">VLOOKUP(F2112,Zusammenführung!$Y$7:$AA$118,3,0)</f>
        <v>6</v>
      </c>
      <c r="J2112" s="286">
        <f ca="1">VLOOKUP(G2112,Zusammenführung!$AB$7:$AD$118,3,0)</f>
        <v>32</v>
      </c>
    </row>
    <row r="2113" spans="1:10" x14ac:dyDescent="0.25">
      <c r="A2113" s="6" t="s">
        <v>4231</v>
      </c>
      <c r="B2113" s="5" t="s">
        <v>2094</v>
      </c>
      <c r="C2113" s="5" t="s">
        <v>2102</v>
      </c>
      <c r="D2113" s="7">
        <v>325000</v>
      </c>
      <c r="E2113" s="122">
        <f>VLOOKUP($D2113,Zusammenführung!$S$7:$AD$118,4,0)</f>
        <v>200000</v>
      </c>
      <c r="F2113" s="123">
        <f>VLOOKUP($D2113,Zusammenführung!$S$7:$AD$118,7,0)</f>
        <v>300000</v>
      </c>
      <c r="G2113" s="123">
        <f>VLOOKUP($D2113,Zusammenführung!$S$7:$AD$118,10,0)</f>
        <v>308651.9114688129</v>
      </c>
      <c r="H2113" s="285">
        <f ca="1">VLOOKUP(E2113,Zusammenführung!V$7:X$118,3,0)</f>
        <v>4</v>
      </c>
      <c r="I2113" s="162">
        <f ca="1">VLOOKUP(F2113,Zusammenführung!$Y$7:$AA$118,3,0)</f>
        <v>6</v>
      </c>
      <c r="J2113" s="286">
        <f ca="1">VLOOKUP(G2113,Zusammenführung!$AB$7:$AD$118,3,0)</f>
        <v>31</v>
      </c>
    </row>
    <row r="2114" spans="1:10" x14ac:dyDescent="0.25">
      <c r="A2114" s="6" t="s">
        <v>4232</v>
      </c>
      <c r="B2114" s="5" t="s">
        <v>2096</v>
      </c>
      <c r="C2114" s="5" t="s">
        <v>2102</v>
      </c>
      <c r="D2114" s="7">
        <v>300000</v>
      </c>
      <c r="E2114" s="122">
        <f>VLOOKUP($D2114,Zusammenführung!$S$7:$AD$118,4,0)</f>
        <v>200000</v>
      </c>
      <c r="F2114" s="123">
        <f>VLOOKUP($D2114,Zusammenführung!$S$7:$AD$118,7,0)</f>
        <v>300000</v>
      </c>
      <c r="G2114" s="123">
        <f>VLOOKUP($D2114,Zusammenführung!$S$7:$AD$118,10,0)</f>
        <v>308651.9114688129</v>
      </c>
      <c r="H2114" s="285">
        <f ca="1">VLOOKUP(E2114,Zusammenführung!V$7:X$118,3,0)</f>
        <v>4</v>
      </c>
      <c r="I2114" s="162">
        <f ca="1">VLOOKUP(F2114,Zusammenführung!$Y$7:$AA$118,3,0)</f>
        <v>6</v>
      </c>
      <c r="J2114" s="286">
        <f ca="1">VLOOKUP(G2114,Zusammenführung!$AB$7:$AD$118,3,0)</f>
        <v>31</v>
      </c>
    </row>
    <row r="2115" spans="1:10" x14ac:dyDescent="0.25">
      <c r="A2115" s="6" t="s">
        <v>4233</v>
      </c>
      <c r="B2115" s="5" t="s">
        <v>2095</v>
      </c>
      <c r="C2115" s="5" t="s">
        <v>2102</v>
      </c>
      <c r="D2115" s="7">
        <v>300000</v>
      </c>
      <c r="E2115" s="122">
        <f>VLOOKUP($D2115,Zusammenführung!$S$7:$AD$118,4,0)</f>
        <v>200000</v>
      </c>
      <c r="F2115" s="123">
        <f>VLOOKUP($D2115,Zusammenführung!$S$7:$AD$118,7,0)</f>
        <v>300000</v>
      </c>
      <c r="G2115" s="123">
        <f>VLOOKUP($D2115,Zusammenführung!$S$7:$AD$118,10,0)</f>
        <v>308651.9114688129</v>
      </c>
      <c r="H2115" s="285">
        <f ca="1">VLOOKUP(E2115,Zusammenführung!V$7:X$118,3,0)</f>
        <v>4</v>
      </c>
      <c r="I2115" s="162">
        <f ca="1">VLOOKUP(F2115,Zusammenführung!$Y$7:$AA$118,3,0)</f>
        <v>6</v>
      </c>
      <c r="J2115" s="286">
        <f ca="1">VLOOKUP(G2115,Zusammenführung!$AB$7:$AD$118,3,0)</f>
        <v>31</v>
      </c>
    </row>
    <row r="2116" spans="1:10" x14ac:dyDescent="0.25">
      <c r="A2116" s="6" t="s">
        <v>4234</v>
      </c>
      <c r="B2116" s="5" t="s">
        <v>2097</v>
      </c>
      <c r="C2116" s="5" t="s">
        <v>2102</v>
      </c>
      <c r="D2116" s="7">
        <v>200000</v>
      </c>
      <c r="E2116" s="122">
        <f>VLOOKUP($D2116,Zusammenführung!$S$7:$AD$118,4,0)</f>
        <v>200000</v>
      </c>
      <c r="F2116" s="123">
        <f>VLOOKUP($D2116,Zusammenführung!$S$7:$AD$118,7,0)</f>
        <v>200000</v>
      </c>
      <c r="G2116" s="123">
        <f>VLOOKUP($D2116,Zusammenführung!$S$7:$AD$118,10,0)</f>
        <v>200000</v>
      </c>
      <c r="H2116" s="285">
        <f ca="1">VLOOKUP(E2116,Zusammenführung!V$7:X$118,3,0)</f>
        <v>4</v>
      </c>
      <c r="I2116" s="162">
        <f ca="1">VLOOKUP(F2116,Zusammenführung!$Y$7:$AA$118,3,0)</f>
        <v>5</v>
      </c>
      <c r="J2116" s="286">
        <f ca="1">VLOOKUP(G2116,Zusammenführung!$AB$7:$AD$118,3,0)</f>
        <v>28</v>
      </c>
    </row>
    <row r="2117" spans="1:10" x14ac:dyDescent="0.25">
      <c r="A2117" s="6" t="s">
        <v>4235</v>
      </c>
      <c r="B2117" s="5" t="s">
        <v>2099</v>
      </c>
      <c r="C2117" s="5" t="s">
        <v>2102</v>
      </c>
      <c r="D2117" s="7">
        <v>150000</v>
      </c>
      <c r="E2117" s="122">
        <f>VLOOKUP($D2117,Zusammenführung!$S$7:$AD$118,4,0)</f>
        <v>100000</v>
      </c>
      <c r="F2117" s="123">
        <f>VLOOKUP($D2117,Zusammenführung!$S$7:$AD$118,7,0)</f>
        <v>150000</v>
      </c>
      <c r="G2117" s="123">
        <f>VLOOKUP($D2117,Zusammenführung!$S$7:$AD$118,10,0)</f>
        <v>147176.07973421927</v>
      </c>
      <c r="H2117" s="285">
        <f ca="1">VLOOKUP(E2117,Zusammenführung!V$7:X$118,3,0)</f>
        <v>3</v>
      </c>
      <c r="I2117" s="162">
        <f ca="1">VLOOKUP(F2117,Zusammenführung!$Y$7:$AA$118,3,0)</f>
        <v>4</v>
      </c>
      <c r="J2117" s="286">
        <f ca="1">VLOOKUP(G2117,Zusammenführung!$AB$7:$AD$118,3,0)</f>
        <v>24</v>
      </c>
    </row>
    <row r="2118" spans="1:10" x14ac:dyDescent="0.25">
      <c r="A2118" s="6" t="s">
        <v>4236</v>
      </c>
      <c r="B2118" s="5" t="s">
        <v>2098</v>
      </c>
      <c r="C2118" s="5" t="s">
        <v>2102</v>
      </c>
      <c r="D2118" s="7">
        <v>150000</v>
      </c>
      <c r="E2118" s="122">
        <f>VLOOKUP($D2118,Zusammenführung!$S$7:$AD$118,4,0)</f>
        <v>100000</v>
      </c>
      <c r="F2118" s="123">
        <f>VLOOKUP($D2118,Zusammenführung!$S$7:$AD$118,7,0)</f>
        <v>150000</v>
      </c>
      <c r="G2118" s="123">
        <f>VLOOKUP($D2118,Zusammenführung!$S$7:$AD$118,10,0)</f>
        <v>147176.07973421927</v>
      </c>
      <c r="H2118" s="285">
        <f ca="1">VLOOKUP(E2118,Zusammenführung!V$7:X$118,3,0)</f>
        <v>3</v>
      </c>
      <c r="I2118" s="162">
        <f ca="1">VLOOKUP(F2118,Zusammenführung!$Y$7:$AA$118,3,0)</f>
        <v>4</v>
      </c>
      <c r="J2118" s="286">
        <f ca="1">VLOOKUP(G2118,Zusammenführung!$AB$7:$AD$118,3,0)</f>
        <v>24</v>
      </c>
    </row>
    <row r="2119" spans="1:10" x14ac:dyDescent="0.25">
      <c r="A2119" s="6" t="s">
        <v>4237</v>
      </c>
      <c r="B2119" s="5" t="s">
        <v>2100</v>
      </c>
      <c r="C2119" s="5" t="s">
        <v>2102</v>
      </c>
      <c r="D2119" s="7">
        <v>50000</v>
      </c>
      <c r="E2119" s="122">
        <f>VLOOKUP($D2119,Zusammenführung!$S$7:$AD$118,4,0)</f>
        <v>50000</v>
      </c>
      <c r="F2119" s="123">
        <f>VLOOKUP($D2119,Zusammenführung!$S$7:$AD$118,7,0)</f>
        <v>50000</v>
      </c>
      <c r="G2119" s="123">
        <f>VLOOKUP($D2119,Zusammenführung!$S$7:$AD$118,10,0)</f>
        <v>50000</v>
      </c>
      <c r="H2119" s="285">
        <f ca="1">VLOOKUP(E2119,Zusammenführung!V$7:X$118,3,0)</f>
        <v>2</v>
      </c>
      <c r="I2119" s="162">
        <f ca="1">VLOOKUP(F2119,Zusammenführung!$Y$7:$AA$118,3,0)</f>
        <v>2</v>
      </c>
      <c r="J2119" s="286">
        <f ca="1">VLOOKUP(G2119,Zusammenführung!$AB$7:$AD$118,3,0)</f>
        <v>14</v>
      </c>
    </row>
    <row r="2120" spans="1:10" x14ac:dyDescent="0.25">
      <c r="A2120" s="6" t="s">
        <v>4238</v>
      </c>
      <c r="B2120" s="5" t="s">
        <v>2101</v>
      </c>
      <c r="C2120" s="5" t="s">
        <v>2102</v>
      </c>
      <c r="D2120" s="7">
        <v>50000</v>
      </c>
      <c r="E2120" s="122">
        <f>VLOOKUP($D2120,Zusammenführung!$S$7:$AD$118,4,0)</f>
        <v>50000</v>
      </c>
      <c r="F2120" s="123">
        <f>VLOOKUP($D2120,Zusammenführung!$S$7:$AD$118,7,0)</f>
        <v>50000</v>
      </c>
      <c r="G2120" s="123">
        <f>VLOOKUP($D2120,Zusammenführung!$S$7:$AD$118,10,0)</f>
        <v>50000</v>
      </c>
      <c r="H2120" s="285">
        <f ca="1">VLOOKUP(E2120,Zusammenführung!V$7:X$118,3,0)</f>
        <v>2</v>
      </c>
      <c r="I2120" s="162">
        <f ca="1">VLOOKUP(F2120,Zusammenführung!$Y$7:$AA$118,3,0)</f>
        <v>2</v>
      </c>
      <c r="J2120" s="286">
        <f ca="1">VLOOKUP(G2120,Zusammenführung!$AB$7:$AD$118,3,0)</f>
        <v>14</v>
      </c>
    </row>
    <row r="2121" spans="1:10" x14ac:dyDescent="0.25">
      <c r="A2121" s="6" t="s">
        <v>4239</v>
      </c>
      <c r="B2121" s="5" t="s">
        <v>1929</v>
      </c>
      <c r="C2121" s="5" t="s">
        <v>1979</v>
      </c>
      <c r="D2121" s="7">
        <v>15000000</v>
      </c>
      <c r="E2121" s="122">
        <f>VLOOKUP($D2121,Zusammenführung!$S$7:$AD$118,4,0)</f>
        <v>10000000</v>
      </c>
      <c r="F2121" s="123">
        <f>VLOOKUP($D2121,Zusammenführung!$S$7:$AD$118,7,0)</f>
        <v>10000000</v>
      </c>
      <c r="G2121" s="123">
        <f>VLOOKUP($D2121,Zusammenführung!$S$7:$AD$118,10,0)</f>
        <v>15755905.511811022</v>
      </c>
      <c r="H2121" s="285">
        <f ca="1">VLOOKUP(E2121,Zusammenführung!V$7:X$118,3,0)</f>
        <v>9</v>
      </c>
      <c r="I2121" s="162">
        <f ca="1">VLOOKUP(F2121,Zusammenführung!$Y$7:$AA$118,3,0)</f>
        <v>16</v>
      </c>
      <c r="J2121" s="286">
        <f ca="1">VLOOKUP(G2121,Zusammenführung!$AB$7:$AD$118,3,0)</f>
        <v>63</v>
      </c>
    </row>
    <row r="2122" spans="1:10" x14ac:dyDescent="0.25">
      <c r="A2122" s="6" t="s">
        <v>4240</v>
      </c>
      <c r="B2122" s="5" t="s">
        <v>1930</v>
      </c>
      <c r="C2122" s="5" t="s">
        <v>1979</v>
      </c>
      <c r="D2122" s="7">
        <v>9500000</v>
      </c>
      <c r="E2122" s="122">
        <f>VLOOKUP($D2122,Zusammenführung!$S$7:$AD$118,4,0)</f>
        <v>10000000</v>
      </c>
      <c r="F2122" s="123">
        <f>VLOOKUP($D2122,Zusammenführung!$S$7:$AD$118,7,0)</f>
        <v>10000000</v>
      </c>
      <c r="G2122" s="123">
        <f>VLOOKUP($D2122,Zusammenführung!$S$7:$AD$118,10,0)</f>
        <v>10106861.642294712</v>
      </c>
      <c r="H2122" s="285">
        <f ca="1">VLOOKUP(E2122,Zusammenführung!V$7:X$118,3,0)</f>
        <v>9</v>
      </c>
      <c r="I2122" s="162">
        <f ca="1">VLOOKUP(F2122,Zusammenführung!$Y$7:$AA$118,3,0)</f>
        <v>16</v>
      </c>
      <c r="J2122" s="286">
        <f ca="1">VLOOKUP(G2122,Zusammenführung!$AB$7:$AD$118,3,0)</f>
        <v>60</v>
      </c>
    </row>
    <row r="2123" spans="1:10" x14ac:dyDescent="0.25">
      <c r="A2123" s="6" t="s">
        <v>4241</v>
      </c>
      <c r="B2123" s="5" t="s">
        <v>1931</v>
      </c>
      <c r="C2123" s="5" t="s">
        <v>1979</v>
      </c>
      <c r="D2123" s="7">
        <v>4800000</v>
      </c>
      <c r="E2123" s="122">
        <f>VLOOKUP($D2123,Zusammenführung!$S$7:$AD$118,4,0)</f>
        <v>3000000</v>
      </c>
      <c r="F2123" s="123">
        <f>VLOOKUP($D2123,Zusammenführung!$S$7:$AD$118,7,0)</f>
        <v>5000000</v>
      </c>
      <c r="G2123" s="123">
        <f>VLOOKUP($D2123,Zusammenführung!$S$7:$AD$118,10,0)</f>
        <v>4731158.6051743533</v>
      </c>
      <c r="H2123" s="285">
        <f ca="1">VLOOKUP(E2123,Zusammenführung!V$7:X$118,3,0)</f>
        <v>8</v>
      </c>
      <c r="I2123" s="162">
        <f ca="1">VLOOKUP(F2123,Zusammenführung!$Y$7:$AA$118,3,0)</f>
        <v>14</v>
      </c>
      <c r="J2123" s="286">
        <f ca="1">VLOOKUP(G2123,Zusammenführung!$AB$7:$AD$118,3,0)</f>
        <v>57</v>
      </c>
    </row>
    <row r="2124" spans="1:10" x14ac:dyDescent="0.25">
      <c r="A2124" s="6" t="s">
        <v>4242</v>
      </c>
      <c r="B2124" s="5" t="s">
        <v>1932</v>
      </c>
      <c r="C2124" s="5" t="s">
        <v>1979</v>
      </c>
      <c r="D2124" s="7">
        <v>4500000</v>
      </c>
      <c r="E2124" s="122">
        <f>VLOOKUP($D2124,Zusammenführung!$S$7:$AD$118,4,0)</f>
        <v>3000000</v>
      </c>
      <c r="F2124" s="123">
        <f>VLOOKUP($D2124,Zusammenführung!$S$7:$AD$118,7,0)</f>
        <v>5000000</v>
      </c>
      <c r="G2124" s="123">
        <f>VLOOKUP($D2124,Zusammenführung!$S$7:$AD$118,10,0)</f>
        <v>4731158.6051743533</v>
      </c>
      <c r="H2124" s="285">
        <f ca="1">VLOOKUP(E2124,Zusammenführung!V$7:X$118,3,0)</f>
        <v>8</v>
      </c>
      <c r="I2124" s="162">
        <f ca="1">VLOOKUP(F2124,Zusammenführung!$Y$7:$AA$118,3,0)</f>
        <v>14</v>
      </c>
      <c r="J2124" s="286">
        <f ca="1">VLOOKUP(G2124,Zusammenführung!$AB$7:$AD$118,3,0)</f>
        <v>57</v>
      </c>
    </row>
    <row r="2125" spans="1:10" x14ac:dyDescent="0.25">
      <c r="A2125" s="6" t="s">
        <v>4243</v>
      </c>
      <c r="B2125" s="5" t="s">
        <v>1933</v>
      </c>
      <c r="C2125" s="5" t="s">
        <v>1979</v>
      </c>
      <c r="D2125" s="7">
        <v>4000000</v>
      </c>
      <c r="E2125" s="122">
        <f>VLOOKUP($D2125,Zusammenführung!$S$7:$AD$118,4,0)</f>
        <v>3000000</v>
      </c>
      <c r="F2125" s="123">
        <f>VLOOKUP($D2125,Zusammenführung!$S$7:$AD$118,7,0)</f>
        <v>3000000</v>
      </c>
      <c r="G2125" s="123">
        <f>VLOOKUP($D2125,Zusammenführung!$S$7:$AD$118,10,0)</f>
        <v>4731158.6051743533</v>
      </c>
      <c r="H2125" s="285">
        <f ca="1">VLOOKUP(E2125,Zusammenführung!V$7:X$118,3,0)</f>
        <v>8</v>
      </c>
      <c r="I2125" s="162">
        <f ca="1">VLOOKUP(F2125,Zusammenführung!$Y$7:$AA$118,3,0)</f>
        <v>13</v>
      </c>
      <c r="J2125" s="286">
        <f ca="1">VLOOKUP(G2125,Zusammenführung!$AB$7:$AD$118,3,0)</f>
        <v>57</v>
      </c>
    </row>
    <row r="2126" spans="1:10" x14ac:dyDescent="0.25">
      <c r="A2126" s="6" t="s">
        <v>4244</v>
      </c>
      <c r="B2126" s="5" t="s">
        <v>1934</v>
      </c>
      <c r="C2126" s="5" t="s">
        <v>1979</v>
      </c>
      <c r="D2126" s="7">
        <v>3500000</v>
      </c>
      <c r="E2126" s="122">
        <f>VLOOKUP($D2126,Zusammenführung!$S$7:$AD$118,4,0)</f>
        <v>3000000</v>
      </c>
      <c r="F2126" s="123">
        <f>VLOOKUP($D2126,Zusammenführung!$S$7:$AD$118,7,0)</f>
        <v>3000000</v>
      </c>
      <c r="G2126" s="123">
        <f>VLOOKUP($D2126,Zusammenführung!$S$7:$AD$118,10,0)</f>
        <v>3000000</v>
      </c>
      <c r="H2126" s="285">
        <f ca="1">VLOOKUP(E2126,Zusammenführung!V$7:X$118,3,0)</f>
        <v>8</v>
      </c>
      <c r="I2126" s="162">
        <f ca="1">VLOOKUP(F2126,Zusammenführung!$Y$7:$AA$118,3,0)</f>
        <v>13</v>
      </c>
      <c r="J2126" s="286">
        <f ca="1">VLOOKUP(G2126,Zusammenführung!$AB$7:$AD$118,3,0)</f>
        <v>56</v>
      </c>
    </row>
    <row r="2127" spans="1:10" x14ac:dyDescent="0.25">
      <c r="A2127" s="6" t="s">
        <v>4245</v>
      </c>
      <c r="B2127" s="5" t="s">
        <v>1935</v>
      </c>
      <c r="C2127" s="5" t="s">
        <v>1979</v>
      </c>
      <c r="D2127" s="7">
        <v>2000000</v>
      </c>
      <c r="E2127" s="122">
        <f>VLOOKUP($D2127,Zusammenführung!$S$7:$AD$118,4,0)</f>
        <v>1500000</v>
      </c>
      <c r="F2127" s="123">
        <f>VLOOKUP($D2127,Zusammenführung!$S$7:$AD$118,7,0)</f>
        <v>2000000</v>
      </c>
      <c r="G2127" s="123">
        <f>VLOOKUP($D2127,Zusammenführung!$S$7:$AD$118,10,0)</f>
        <v>1980952.3809523808</v>
      </c>
      <c r="H2127" s="285">
        <f ca="1">VLOOKUP(E2127,Zusammenführung!V$7:X$118,3,0)</f>
        <v>7</v>
      </c>
      <c r="I2127" s="162">
        <f ca="1">VLOOKUP(F2127,Zusammenführung!$Y$7:$AA$118,3,0)</f>
        <v>12</v>
      </c>
      <c r="J2127" s="286">
        <f ca="1">VLOOKUP(G2127,Zusammenführung!$AB$7:$AD$118,3,0)</f>
        <v>50</v>
      </c>
    </row>
    <row r="2128" spans="1:10" x14ac:dyDescent="0.25">
      <c r="A2128" s="6" t="s">
        <v>4246</v>
      </c>
      <c r="B2128" s="5" t="s">
        <v>1937</v>
      </c>
      <c r="C2128" s="5" t="s">
        <v>1979</v>
      </c>
      <c r="D2128" s="7">
        <v>1000000</v>
      </c>
      <c r="E2128" s="122">
        <f>VLOOKUP($D2128,Zusammenführung!$S$7:$AD$118,4,0)</f>
        <v>800000</v>
      </c>
      <c r="F2128" s="123">
        <f>VLOOKUP($D2128,Zusammenführung!$S$7:$AD$118,7,0)</f>
        <v>1000000</v>
      </c>
      <c r="G2128" s="123">
        <f>VLOOKUP($D2128,Zusammenführung!$S$7:$AD$118,10,0)</f>
        <v>936507.93650793657</v>
      </c>
      <c r="H2128" s="285">
        <f ca="1">VLOOKUP(E2128,Zusammenführung!V$7:X$118,3,0)</f>
        <v>6</v>
      </c>
      <c r="I2128" s="162">
        <f ca="1">VLOOKUP(F2128,Zusammenführung!$Y$7:$AA$118,3,0)</f>
        <v>10</v>
      </c>
      <c r="J2128" s="286">
        <f ca="1">VLOOKUP(G2128,Zusammenführung!$AB$7:$AD$118,3,0)</f>
        <v>43</v>
      </c>
    </row>
    <row r="2129" spans="1:10" x14ac:dyDescent="0.25">
      <c r="A2129" s="6" t="s">
        <v>4247</v>
      </c>
      <c r="B2129" s="5" t="s">
        <v>1936</v>
      </c>
      <c r="C2129" s="5" t="s">
        <v>1979</v>
      </c>
      <c r="D2129" s="7">
        <v>1000000</v>
      </c>
      <c r="E2129" s="122">
        <f>VLOOKUP($D2129,Zusammenführung!$S$7:$AD$118,4,0)</f>
        <v>800000</v>
      </c>
      <c r="F2129" s="123">
        <f>VLOOKUP($D2129,Zusammenführung!$S$7:$AD$118,7,0)</f>
        <v>1000000</v>
      </c>
      <c r="G2129" s="123">
        <f>VLOOKUP($D2129,Zusammenführung!$S$7:$AD$118,10,0)</f>
        <v>936507.93650793657</v>
      </c>
      <c r="H2129" s="285">
        <f ca="1">VLOOKUP(E2129,Zusammenführung!V$7:X$118,3,0)</f>
        <v>6</v>
      </c>
      <c r="I2129" s="162">
        <f ca="1">VLOOKUP(F2129,Zusammenführung!$Y$7:$AA$118,3,0)</f>
        <v>10</v>
      </c>
      <c r="J2129" s="286">
        <f ca="1">VLOOKUP(G2129,Zusammenführung!$AB$7:$AD$118,3,0)</f>
        <v>43</v>
      </c>
    </row>
    <row r="2130" spans="1:10" x14ac:dyDescent="0.25">
      <c r="A2130" s="6" t="s">
        <v>4248</v>
      </c>
      <c r="B2130" s="5" t="s">
        <v>1938</v>
      </c>
      <c r="C2130" s="5" t="s">
        <v>1979</v>
      </c>
      <c r="D2130" s="7">
        <v>1000000</v>
      </c>
      <c r="E2130" s="122">
        <f>VLOOKUP($D2130,Zusammenführung!$S$7:$AD$118,4,0)</f>
        <v>800000</v>
      </c>
      <c r="F2130" s="123">
        <f>VLOOKUP($D2130,Zusammenführung!$S$7:$AD$118,7,0)</f>
        <v>1000000</v>
      </c>
      <c r="G2130" s="123">
        <f>VLOOKUP($D2130,Zusammenführung!$S$7:$AD$118,10,0)</f>
        <v>936507.93650793657</v>
      </c>
      <c r="H2130" s="285">
        <f ca="1">VLOOKUP(E2130,Zusammenführung!V$7:X$118,3,0)</f>
        <v>6</v>
      </c>
      <c r="I2130" s="162">
        <f ca="1">VLOOKUP(F2130,Zusammenführung!$Y$7:$AA$118,3,0)</f>
        <v>10</v>
      </c>
      <c r="J2130" s="286">
        <f ca="1">VLOOKUP(G2130,Zusammenführung!$AB$7:$AD$118,3,0)</f>
        <v>43</v>
      </c>
    </row>
    <row r="2131" spans="1:10" x14ac:dyDescent="0.25">
      <c r="A2131" s="6" t="s">
        <v>4249</v>
      </c>
      <c r="B2131" s="5" t="s">
        <v>1939</v>
      </c>
      <c r="C2131" s="5" t="s">
        <v>1979</v>
      </c>
      <c r="D2131" s="7">
        <v>700000</v>
      </c>
      <c r="E2131" s="122">
        <f>VLOOKUP($D2131,Zusammenführung!$S$7:$AD$118,4,0)</f>
        <v>800000</v>
      </c>
      <c r="F2131" s="123">
        <f>VLOOKUP($D2131,Zusammenführung!$S$7:$AD$118,7,0)</f>
        <v>600000</v>
      </c>
      <c r="G2131" s="123">
        <f>VLOOKUP($D2131,Zusammenführung!$S$7:$AD$118,10,0)</f>
        <v>699798.79275653942</v>
      </c>
      <c r="H2131" s="285">
        <f ca="1">VLOOKUP(E2131,Zusammenführung!V$7:X$118,3,0)</f>
        <v>6</v>
      </c>
      <c r="I2131" s="162">
        <f ca="1">VLOOKUP(F2131,Zusammenführung!$Y$7:$AA$118,3,0)</f>
        <v>8</v>
      </c>
      <c r="J2131" s="286">
        <f ca="1">VLOOKUP(G2131,Zusammenführung!$AB$7:$AD$118,3,0)</f>
        <v>40</v>
      </c>
    </row>
    <row r="2132" spans="1:10" x14ac:dyDescent="0.25">
      <c r="A2132" s="6" t="s">
        <v>4250</v>
      </c>
      <c r="B2132" s="5" t="s">
        <v>1941</v>
      </c>
      <c r="C2132" s="5" t="s">
        <v>1979</v>
      </c>
      <c r="D2132" s="7">
        <v>650000</v>
      </c>
      <c r="E2132" s="122">
        <f>VLOOKUP($D2132,Zusammenführung!$S$7:$AD$118,4,0)</f>
        <v>500000</v>
      </c>
      <c r="F2132" s="123">
        <f>VLOOKUP($D2132,Zusammenführung!$S$7:$AD$118,7,0)</f>
        <v>600000</v>
      </c>
      <c r="G2132" s="123">
        <f>VLOOKUP($D2132,Zusammenführung!$S$7:$AD$118,10,0)</f>
        <v>651509.05432595592</v>
      </c>
      <c r="H2132" s="285">
        <f ca="1">VLOOKUP(E2132,Zusammenführung!V$7:X$118,3,0)</f>
        <v>5</v>
      </c>
      <c r="I2132" s="162">
        <f ca="1">VLOOKUP(F2132,Zusammenführung!$Y$7:$AA$118,3,0)</f>
        <v>8</v>
      </c>
      <c r="J2132" s="286">
        <f ca="1">VLOOKUP(G2132,Zusammenführung!$AB$7:$AD$118,3,0)</f>
        <v>39</v>
      </c>
    </row>
    <row r="2133" spans="1:10" x14ac:dyDescent="0.25">
      <c r="A2133" s="6" t="s">
        <v>4251</v>
      </c>
      <c r="B2133" s="5" t="s">
        <v>1940</v>
      </c>
      <c r="C2133" s="5" t="s">
        <v>1979</v>
      </c>
      <c r="D2133" s="7">
        <v>650000</v>
      </c>
      <c r="E2133" s="122">
        <f>VLOOKUP($D2133,Zusammenführung!$S$7:$AD$118,4,0)</f>
        <v>500000</v>
      </c>
      <c r="F2133" s="123">
        <f>VLOOKUP($D2133,Zusammenführung!$S$7:$AD$118,7,0)</f>
        <v>600000</v>
      </c>
      <c r="G2133" s="123">
        <f>VLOOKUP($D2133,Zusammenführung!$S$7:$AD$118,10,0)</f>
        <v>651509.05432595592</v>
      </c>
      <c r="H2133" s="285">
        <f ca="1">VLOOKUP(E2133,Zusammenführung!V$7:X$118,3,0)</f>
        <v>5</v>
      </c>
      <c r="I2133" s="162">
        <f ca="1">VLOOKUP(F2133,Zusammenführung!$Y$7:$AA$118,3,0)</f>
        <v>8</v>
      </c>
      <c r="J2133" s="286">
        <f ca="1">VLOOKUP(G2133,Zusammenführung!$AB$7:$AD$118,3,0)</f>
        <v>39</v>
      </c>
    </row>
    <row r="2134" spans="1:10" x14ac:dyDescent="0.25">
      <c r="A2134" s="6" t="s">
        <v>4252</v>
      </c>
      <c r="B2134" s="5" t="s">
        <v>1942</v>
      </c>
      <c r="C2134" s="5" t="s">
        <v>1979</v>
      </c>
      <c r="D2134" s="7">
        <v>600000</v>
      </c>
      <c r="E2134" s="122">
        <f>VLOOKUP($D2134,Zusammenführung!$S$7:$AD$118,4,0)</f>
        <v>500000</v>
      </c>
      <c r="F2134" s="123">
        <f>VLOOKUP($D2134,Zusammenführung!$S$7:$AD$118,7,0)</f>
        <v>600000</v>
      </c>
      <c r="G2134" s="123">
        <f>VLOOKUP($D2134,Zusammenführung!$S$7:$AD$118,10,0)</f>
        <v>604426.55935613695</v>
      </c>
      <c r="H2134" s="285">
        <f ca="1">VLOOKUP(E2134,Zusammenführung!V$7:X$118,3,0)</f>
        <v>5</v>
      </c>
      <c r="I2134" s="162">
        <f ca="1">VLOOKUP(F2134,Zusammenführung!$Y$7:$AA$118,3,0)</f>
        <v>8</v>
      </c>
      <c r="J2134" s="286">
        <f ca="1">VLOOKUP(G2134,Zusammenführung!$AB$7:$AD$118,3,0)</f>
        <v>38</v>
      </c>
    </row>
    <row r="2135" spans="1:10" x14ac:dyDescent="0.25">
      <c r="A2135" s="6" t="s">
        <v>4253</v>
      </c>
      <c r="B2135" s="5" t="s">
        <v>1943</v>
      </c>
      <c r="C2135" s="5" t="s">
        <v>1979</v>
      </c>
      <c r="D2135" s="7">
        <v>600000</v>
      </c>
      <c r="E2135" s="122">
        <f>VLOOKUP($D2135,Zusammenführung!$S$7:$AD$118,4,0)</f>
        <v>500000</v>
      </c>
      <c r="F2135" s="123">
        <f>VLOOKUP($D2135,Zusammenführung!$S$7:$AD$118,7,0)</f>
        <v>600000</v>
      </c>
      <c r="G2135" s="123">
        <f>VLOOKUP($D2135,Zusammenführung!$S$7:$AD$118,10,0)</f>
        <v>604426.55935613695</v>
      </c>
      <c r="H2135" s="285">
        <f ca="1">VLOOKUP(E2135,Zusammenführung!V$7:X$118,3,0)</f>
        <v>5</v>
      </c>
      <c r="I2135" s="162">
        <f ca="1">VLOOKUP(F2135,Zusammenführung!$Y$7:$AA$118,3,0)</f>
        <v>8</v>
      </c>
      <c r="J2135" s="286">
        <f ca="1">VLOOKUP(G2135,Zusammenführung!$AB$7:$AD$118,3,0)</f>
        <v>38</v>
      </c>
    </row>
    <row r="2136" spans="1:10" x14ac:dyDescent="0.25">
      <c r="A2136" s="6" t="s">
        <v>4254</v>
      </c>
      <c r="B2136" s="5" t="s">
        <v>1945</v>
      </c>
      <c r="C2136" s="5" t="s">
        <v>1979</v>
      </c>
      <c r="D2136" s="7">
        <v>500000</v>
      </c>
      <c r="E2136" s="122">
        <f>VLOOKUP($D2136,Zusammenführung!$S$7:$AD$118,4,0)</f>
        <v>500000</v>
      </c>
      <c r="F2136" s="123">
        <f>VLOOKUP($D2136,Zusammenführung!$S$7:$AD$118,7,0)</f>
        <v>400000</v>
      </c>
      <c r="G2136" s="123">
        <f>VLOOKUP($D2136,Zusammenführung!$S$7:$AD$118,10,0)</f>
        <v>513883.29979879287</v>
      </c>
      <c r="H2136" s="285">
        <f ca="1">VLOOKUP(E2136,Zusammenführung!V$7:X$118,3,0)</f>
        <v>5</v>
      </c>
      <c r="I2136" s="162">
        <f ca="1">VLOOKUP(F2136,Zusammenführung!$Y$7:$AA$118,3,0)</f>
        <v>7</v>
      </c>
      <c r="J2136" s="286">
        <f ca="1">VLOOKUP(G2136,Zusammenführung!$AB$7:$AD$118,3,0)</f>
        <v>36</v>
      </c>
    </row>
    <row r="2137" spans="1:10" x14ac:dyDescent="0.25">
      <c r="A2137" s="6" t="s">
        <v>4255</v>
      </c>
      <c r="B2137" s="5" t="s">
        <v>1944</v>
      </c>
      <c r="C2137" s="5" t="s">
        <v>1979</v>
      </c>
      <c r="D2137" s="7">
        <v>500000</v>
      </c>
      <c r="E2137" s="122">
        <f>VLOOKUP($D2137,Zusammenführung!$S$7:$AD$118,4,0)</f>
        <v>500000</v>
      </c>
      <c r="F2137" s="123">
        <f>VLOOKUP($D2137,Zusammenführung!$S$7:$AD$118,7,0)</f>
        <v>400000</v>
      </c>
      <c r="G2137" s="123">
        <f>VLOOKUP($D2137,Zusammenführung!$S$7:$AD$118,10,0)</f>
        <v>513883.29979879287</v>
      </c>
      <c r="H2137" s="285">
        <f ca="1">VLOOKUP(E2137,Zusammenführung!V$7:X$118,3,0)</f>
        <v>5</v>
      </c>
      <c r="I2137" s="162">
        <f ca="1">VLOOKUP(F2137,Zusammenführung!$Y$7:$AA$118,3,0)</f>
        <v>7</v>
      </c>
      <c r="J2137" s="286">
        <f ca="1">VLOOKUP(G2137,Zusammenführung!$AB$7:$AD$118,3,0)</f>
        <v>36</v>
      </c>
    </row>
    <row r="2138" spans="1:10" x14ac:dyDescent="0.25">
      <c r="A2138" s="6" t="s">
        <v>4256</v>
      </c>
      <c r="B2138" s="5" t="s">
        <v>1948</v>
      </c>
      <c r="C2138" s="5" t="s">
        <v>1979</v>
      </c>
      <c r="D2138" s="7">
        <v>500000</v>
      </c>
      <c r="E2138" s="122">
        <f>VLOOKUP($D2138,Zusammenführung!$S$7:$AD$118,4,0)</f>
        <v>500000</v>
      </c>
      <c r="F2138" s="123">
        <f>VLOOKUP($D2138,Zusammenführung!$S$7:$AD$118,7,0)</f>
        <v>400000</v>
      </c>
      <c r="G2138" s="123">
        <f>VLOOKUP($D2138,Zusammenführung!$S$7:$AD$118,10,0)</f>
        <v>513883.29979879287</v>
      </c>
      <c r="H2138" s="285">
        <f ca="1">VLOOKUP(E2138,Zusammenführung!V$7:X$118,3,0)</f>
        <v>5</v>
      </c>
      <c r="I2138" s="162">
        <f ca="1">VLOOKUP(F2138,Zusammenführung!$Y$7:$AA$118,3,0)</f>
        <v>7</v>
      </c>
      <c r="J2138" s="286">
        <f ca="1">VLOOKUP(G2138,Zusammenführung!$AB$7:$AD$118,3,0)</f>
        <v>36</v>
      </c>
    </row>
    <row r="2139" spans="1:10" x14ac:dyDescent="0.25">
      <c r="A2139" s="6" t="s">
        <v>4257</v>
      </c>
      <c r="B2139" s="5" t="s">
        <v>1947</v>
      </c>
      <c r="C2139" s="5" t="s">
        <v>1979</v>
      </c>
      <c r="D2139" s="7">
        <v>500000</v>
      </c>
      <c r="E2139" s="122">
        <f>VLOOKUP($D2139,Zusammenführung!$S$7:$AD$118,4,0)</f>
        <v>500000</v>
      </c>
      <c r="F2139" s="123">
        <f>VLOOKUP($D2139,Zusammenführung!$S$7:$AD$118,7,0)</f>
        <v>400000</v>
      </c>
      <c r="G2139" s="123">
        <f>VLOOKUP($D2139,Zusammenführung!$S$7:$AD$118,10,0)</f>
        <v>513883.29979879287</v>
      </c>
      <c r="H2139" s="285">
        <f ca="1">VLOOKUP(E2139,Zusammenführung!V$7:X$118,3,0)</f>
        <v>5</v>
      </c>
      <c r="I2139" s="162">
        <f ca="1">VLOOKUP(F2139,Zusammenführung!$Y$7:$AA$118,3,0)</f>
        <v>7</v>
      </c>
      <c r="J2139" s="286">
        <f ca="1">VLOOKUP(G2139,Zusammenführung!$AB$7:$AD$118,3,0)</f>
        <v>36</v>
      </c>
    </row>
    <row r="2140" spans="1:10" x14ac:dyDescent="0.25">
      <c r="A2140" s="6" t="s">
        <v>4258</v>
      </c>
      <c r="B2140" s="5" t="s">
        <v>1946</v>
      </c>
      <c r="C2140" s="5" t="s">
        <v>1979</v>
      </c>
      <c r="D2140" s="7">
        <v>500000</v>
      </c>
      <c r="E2140" s="122">
        <f>VLOOKUP($D2140,Zusammenführung!$S$7:$AD$118,4,0)</f>
        <v>500000</v>
      </c>
      <c r="F2140" s="123">
        <f>VLOOKUP($D2140,Zusammenführung!$S$7:$AD$118,7,0)</f>
        <v>400000</v>
      </c>
      <c r="G2140" s="123">
        <f>VLOOKUP($D2140,Zusammenführung!$S$7:$AD$118,10,0)</f>
        <v>513883.29979879287</v>
      </c>
      <c r="H2140" s="285">
        <f ca="1">VLOOKUP(E2140,Zusammenführung!V$7:X$118,3,0)</f>
        <v>5</v>
      </c>
      <c r="I2140" s="162">
        <f ca="1">VLOOKUP(F2140,Zusammenführung!$Y$7:$AA$118,3,0)</f>
        <v>7</v>
      </c>
      <c r="J2140" s="286">
        <f ca="1">VLOOKUP(G2140,Zusammenführung!$AB$7:$AD$118,3,0)</f>
        <v>36</v>
      </c>
    </row>
    <row r="2141" spans="1:10" x14ac:dyDescent="0.25">
      <c r="A2141" s="6" t="s">
        <v>4259</v>
      </c>
      <c r="B2141" s="5" t="s">
        <v>1949</v>
      </c>
      <c r="C2141" s="5" t="s">
        <v>1979</v>
      </c>
      <c r="D2141" s="7">
        <v>500000</v>
      </c>
      <c r="E2141" s="122">
        <f>VLOOKUP($D2141,Zusammenführung!$S$7:$AD$118,4,0)</f>
        <v>500000</v>
      </c>
      <c r="F2141" s="123">
        <f>VLOOKUP($D2141,Zusammenführung!$S$7:$AD$118,7,0)</f>
        <v>400000</v>
      </c>
      <c r="G2141" s="123">
        <f>VLOOKUP($D2141,Zusammenführung!$S$7:$AD$118,10,0)</f>
        <v>513883.29979879287</v>
      </c>
      <c r="H2141" s="285">
        <f ca="1">VLOOKUP(E2141,Zusammenführung!V$7:X$118,3,0)</f>
        <v>5</v>
      </c>
      <c r="I2141" s="162">
        <f ca="1">VLOOKUP(F2141,Zusammenführung!$Y$7:$AA$118,3,0)</f>
        <v>7</v>
      </c>
      <c r="J2141" s="286">
        <f ca="1">VLOOKUP(G2141,Zusammenführung!$AB$7:$AD$118,3,0)</f>
        <v>36</v>
      </c>
    </row>
    <row r="2142" spans="1:10" x14ac:dyDescent="0.25">
      <c r="A2142" s="6" t="s">
        <v>4260</v>
      </c>
      <c r="B2142" s="5" t="s">
        <v>1950</v>
      </c>
      <c r="C2142" s="5" t="s">
        <v>1979</v>
      </c>
      <c r="D2142" s="7">
        <v>475000</v>
      </c>
      <c r="E2142" s="122">
        <f>VLOOKUP($D2142,Zusammenführung!$S$7:$AD$118,4,0)</f>
        <v>500000</v>
      </c>
      <c r="F2142" s="123">
        <f>VLOOKUP($D2142,Zusammenführung!$S$7:$AD$118,7,0)</f>
        <v>400000</v>
      </c>
      <c r="G2142" s="123">
        <f>VLOOKUP($D2142,Zusammenführung!$S$7:$AD$118,10,0)</f>
        <v>470422.53521126771</v>
      </c>
      <c r="H2142" s="285">
        <f ca="1">VLOOKUP(E2142,Zusammenführung!V$7:X$118,3,0)</f>
        <v>5</v>
      </c>
      <c r="I2142" s="162">
        <f ca="1">VLOOKUP(F2142,Zusammenführung!$Y$7:$AA$118,3,0)</f>
        <v>7</v>
      </c>
      <c r="J2142" s="286">
        <f ca="1">VLOOKUP(G2142,Zusammenführung!$AB$7:$AD$118,3,0)</f>
        <v>35</v>
      </c>
    </row>
    <row r="2143" spans="1:10" x14ac:dyDescent="0.25">
      <c r="A2143" s="6" t="s">
        <v>4261</v>
      </c>
      <c r="B2143" s="5" t="s">
        <v>1951</v>
      </c>
      <c r="C2143" s="5" t="s">
        <v>1979</v>
      </c>
      <c r="D2143" s="7">
        <v>400000</v>
      </c>
      <c r="E2143" s="122">
        <f>VLOOKUP($D2143,Zusammenführung!$S$7:$AD$118,4,0)</f>
        <v>500000</v>
      </c>
      <c r="F2143" s="123">
        <f>VLOOKUP($D2143,Zusammenführung!$S$7:$AD$118,7,0)</f>
        <v>400000</v>
      </c>
      <c r="G2143" s="123">
        <f>VLOOKUP($D2143,Zusammenführung!$S$7:$AD$118,10,0)</f>
        <v>387122.73641851114</v>
      </c>
      <c r="H2143" s="285">
        <f ca="1">VLOOKUP(E2143,Zusammenführung!V$7:X$118,3,0)</f>
        <v>5</v>
      </c>
      <c r="I2143" s="162">
        <f ca="1">VLOOKUP(F2143,Zusammenführung!$Y$7:$AA$118,3,0)</f>
        <v>7</v>
      </c>
      <c r="J2143" s="286">
        <f ca="1">VLOOKUP(G2143,Zusammenführung!$AB$7:$AD$118,3,0)</f>
        <v>33</v>
      </c>
    </row>
    <row r="2144" spans="1:10" x14ac:dyDescent="0.25">
      <c r="A2144" s="6" t="s">
        <v>4262</v>
      </c>
      <c r="B2144" s="5" t="s">
        <v>1954</v>
      </c>
      <c r="C2144" s="5" t="s">
        <v>1979</v>
      </c>
      <c r="D2144" s="7">
        <v>400000</v>
      </c>
      <c r="E2144" s="122">
        <f>VLOOKUP($D2144,Zusammenführung!$S$7:$AD$118,4,0)</f>
        <v>500000</v>
      </c>
      <c r="F2144" s="123">
        <f>VLOOKUP($D2144,Zusammenführung!$S$7:$AD$118,7,0)</f>
        <v>400000</v>
      </c>
      <c r="G2144" s="123">
        <f>VLOOKUP($D2144,Zusammenführung!$S$7:$AD$118,10,0)</f>
        <v>387122.73641851114</v>
      </c>
      <c r="H2144" s="285">
        <f ca="1">VLOOKUP(E2144,Zusammenführung!V$7:X$118,3,0)</f>
        <v>5</v>
      </c>
      <c r="I2144" s="162">
        <f ca="1">VLOOKUP(F2144,Zusammenführung!$Y$7:$AA$118,3,0)</f>
        <v>7</v>
      </c>
      <c r="J2144" s="286">
        <f ca="1">VLOOKUP(G2144,Zusammenführung!$AB$7:$AD$118,3,0)</f>
        <v>33</v>
      </c>
    </row>
    <row r="2145" spans="1:10" x14ac:dyDescent="0.25">
      <c r="A2145" s="6" t="s">
        <v>4263</v>
      </c>
      <c r="B2145" s="5" t="s">
        <v>1953</v>
      </c>
      <c r="C2145" s="5" t="s">
        <v>1979</v>
      </c>
      <c r="D2145" s="7">
        <v>400000</v>
      </c>
      <c r="E2145" s="122">
        <f>VLOOKUP($D2145,Zusammenführung!$S$7:$AD$118,4,0)</f>
        <v>500000</v>
      </c>
      <c r="F2145" s="123">
        <f>VLOOKUP($D2145,Zusammenführung!$S$7:$AD$118,7,0)</f>
        <v>400000</v>
      </c>
      <c r="G2145" s="123">
        <f>VLOOKUP($D2145,Zusammenführung!$S$7:$AD$118,10,0)</f>
        <v>387122.73641851114</v>
      </c>
      <c r="H2145" s="285">
        <f ca="1">VLOOKUP(E2145,Zusammenführung!V$7:X$118,3,0)</f>
        <v>5</v>
      </c>
      <c r="I2145" s="162">
        <f ca="1">VLOOKUP(F2145,Zusammenführung!$Y$7:$AA$118,3,0)</f>
        <v>7</v>
      </c>
      <c r="J2145" s="286">
        <f ca="1">VLOOKUP(G2145,Zusammenführung!$AB$7:$AD$118,3,0)</f>
        <v>33</v>
      </c>
    </row>
    <row r="2146" spans="1:10" x14ac:dyDescent="0.25">
      <c r="A2146" s="6" t="s">
        <v>4264</v>
      </c>
      <c r="B2146" s="5" t="s">
        <v>1952</v>
      </c>
      <c r="C2146" s="5" t="s">
        <v>1979</v>
      </c>
      <c r="D2146" s="7">
        <v>400000</v>
      </c>
      <c r="E2146" s="122">
        <f>VLOOKUP($D2146,Zusammenführung!$S$7:$AD$118,4,0)</f>
        <v>500000</v>
      </c>
      <c r="F2146" s="123">
        <f>VLOOKUP($D2146,Zusammenführung!$S$7:$AD$118,7,0)</f>
        <v>400000</v>
      </c>
      <c r="G2146" s="123">
        <f>VLOOKUP($D2146,Zusammenführung!$S$7:$AD$118,10,0)</f>
        <v>387122.73641851114</v>
      </c>
      <c r="H2146" s="285">
        <f ca="1">VLOOKUP(E2146,Zusammenführung!V$7:X$118,3,0)</f>
        <v>5</v>
      </c>
      <c r="I2146" s="162">
        <f ca="1">VLOOKUP(F2146,Zusammenführung!$Y$7:$AA$118,3,0)</f>
        <v>7</v>
      </c>
      <c r="J2146" s="286">
        <f ca="1">VLOOKUP(G2146,Zusammenführung!$AB$7:$AD$118,3,0)</f>
        <v>33</v>
      </c>
    </row>
    <row r="2147" spans="1:10" x14ac:dyDescent="0.25">
      <c r="A2147" s="6" t="s">
        <v>4265</v>
      </c>
      <c r="B2147" s="5" t="s">
        <v>1955</v>
      </c>
      <c r="C2147" s="5" t="s">
        <v>1979</v>
      </c>
      <c r="D2147" s="7">
        <v>400000</v>
      </c>
      <c r="E2147" s="122">
        <f>VLOOKUP($D2147,Zusammenführung!$S$7:$AD$118,4,0)</f>
        <v>500000</v>
      </c>
      <c r="F2147" s="123">
        <f>VLOOKUP($D2147,Zusammenführung!$S$7:$AD$118,7,0)</f>
        <v>400000</v>
      </c>
      <c r="G2147" s="123">
        <f>VLOOKUP($D2147,Zusammenführung!$S$7:$AD$118,10,0)</f>
        <v>387122.73641851114</v>
      </c>
      <c r="H2147" s="285">
        <f ca="1">VLOOKUP(E2147,Zusammenführung!V$7:X$118,3,0)</f>
        <v>5</v>
      </c>
      <c r="I2147" s="162">
        <f ca="1">VLOOKUP(F2147,Zusammenführung!$Y$7:$AA$118,3,0)</f>
        <v>7</v>
      </c>
      <c r="J2147" s="286">
        <f ca="1">VLOOKUP(G2147,Zusammenführung!$AB$7:$AD$118,3,0)</f>
        <v>33</v>
      </c>
    </row>
    <row r="2148" spans="1:10" x14ac:dyDescent="0.25">
      <c r="A2148" s="6" t="s">
        <v>4266</v>
      </c>
      <c r="B2148" s="5" t="s">
        <v>1959</v>
      </c>
      <c r="C2148" s="5" t="s">
        <v>1979</v>
      </c>
      <c r="D2148" s="7">
        <v>350000</v>
      </c>
      <c r="E2148" s="122">
        <f>VLOOKUP($D2148,Zusammenführung!$S$7:$AD$118,4,0)</f>
        <v>200000</v>
      </c>
      <c r="F2148" s="123">
        <f>VLOOKUP($D2148,Zusammenführung!$S$7:$AD$118,7,0)</f>
        <v>300000</v>
      </c>
      <c r="G2148" s="123">
        <f>VLOOKUP($D2148,Zusammenführung!$S$7:$AD$118,10,0)</f>
        <v>347283.70221327973</v>
      </c>
      <c r="H2148" s="285">
        <f ca="1">VLOOKUP(E2148,Zusammenführung!V$7:X$118,3,0)</f>
        <v>4</v>
      </c>
      <c r="I2148" s="162">
        <f ca="1">VLOOKUP(F2148,Zusammenführung!$Y$7:$AA$118,3,0)</f>
        <v>6</v>
      </c>
      <c r="J2148" s="286">
        <f ca="1">VLOOKUP(G2148,Zusammenführung!$AB$7:$AD$118,3,0)</f>
        <v>32</v>
      </c>
    </row>
    <row r="2149" spans="1:10" x14ac:dyDescent="0.25">
      <c r="A2149" s="6" t="s">
        <v>4267</v>
      </c>
      <c r="B2149" s="5" t="s">
        <v>1957</v>
      </c>
      <c r="C2149" s="5" t="s">
        <v>1979</v>
      </c>
      <c r="D2149" s="7">
        <v>350000</v>
      </c>
      <c r="E2149" s="122">
        <f>VLOOKUP($D2149,Zusammenführung!$S$7:$AD$118,4,0)</f>
        <v>200000</v>
      </c>
      <c r="F2149" s="123">
        <f>VLOOKUP($D2149,Zusammenführung!$S$7:$AD$118,7,0)</f>
        <v>300000</v>
      </c>
      <c r="G2149" s="123">
        <f>VLOOKUP($D2149,Zusammenführung!$S$7:$AD$118,10,0)</f>
        <v>347283.70221327973</v>
      </c>
      <c r="H2149" s="285">
        <f ca="1">VLOOKUP(E2149,Zusammenführung!V$7:X$118,3,0)</f>
        <v>4</v>
      </c>
      <c r="I2149" s="162">
        <f ca="1">VLOOKUP(F2149,Zusammenführung!$Y$7:$AA$118,3,0)</f>
        <v>6</v>
      </c>
      <c r="J2149" s="286">
        <f ca="1">VLOOKUP(G2149,Zusammenführung!$AB$7:$AD$118,3,0)</f>
        <v>32</v>
      </c>
    </row>
    <row r="2150" spans="1:10" x14ac:dyDescent="0.25">
      <c r="A2150" s="6" t="s">
        <v>4268</v>
      </c>
      <c r="B2150" s="5" t="s">
        <v>1958</v>
      </c>
      <c r="C2150" s="5" t="s">
        <v>1979</v>
      </c>
      <c r="D2150" s="7">
        <v>350000</v>
      </c>
      <c r="E2150" s="122">
        <f>VLOOKUP($D2150,Zusammenführung!$S$7:$AD$118,4,0)</f>
        <v>200000</v>
      </c>
      <c r="F2150" s="123">
        <f>VLOOKUP($D2150,Zusammenführung!$S$7:$AD$118,7,0)</f>
        <v>300000</v>
      </c>
      <c r="G2150" s="123">
        <f>VLOOKUP($D2150,Zusammenführung!$S$7:$AD$118,10,0)</f>
        <v>347283.70221327973</v>
      </c>
      <c r="H2150" s="285">
        <f ca="1">VLOOKUP(E2150,Zusammenführung!V$7:X$118,3,0)</f>
        <v>4</v>
      </c>
      <c r="I2150" s="162">
        <f ca="1">VLOOKUP(F2150,Zusammenführung!$Y$7:$AA$118,3,0)</f>
        <v>6</v>
      </c>
      <c r="J2150" s="286">
        <f ca="1">VLOOKUP(G2150,Zusammenführung!$AB$7:$AD$118,3,0)</f>
        <v>32</v>
      </c>
    </row>
    <row r="2151" spans="1:10" x14ac:dyDescent="0.25">
      <c r="A2151" s="6" t="s">
        <v>4269</v>
      </c>
      <c r="B2151" s="5" t="s">
        <v>1956</v>
      </c>
      <c r="C2151" s="5" t="s">
        <v>1979</v>
      </c>
      <c r="D2151" s="7">
        <v>350000</v>
      </c>
      <c r="E2151" s="122">
        <f>VLOOKUP($D2151,Zusammenführung!$S$7:$AD$118,4,0)</f>
        <v>200000</v>
      </c>
      <c r="F2151" s="123">
        <f>VLOOKUP($D2151,Zusammenführung!$S$7:$AD$118,7,0)</f>
        <v>300000</v>
      </c>
      <c r="G2151" s="123">
        <f>VLOOKUP($D2151,Zusammenführung!$S$7:$AD$118,10,0)</f>
        <v>347283.70221327973</v>
      </c>
      <c r="H2151" s="285">
        <f ca="1">VLOOKUP(E2151,Zusammenführung!V$7:X$118,3,0)</f>
        <v>4</v>
      </c>
      <c r="I2151" s="162">
        <f ca="1">VLOOKUP(F2151,Zusammenführung!$Y$7:$AA$118,3,0)</f>
        <v>6</v>
      </c>
      <c r="J2151" s="286">
        <f ca="1">VLOOKUP(G2151,Zusammenführung!$AB$7:$AD$118,3,0)</f>
        <v>32</v>
      </c>
    </row>
    <row r="2152" spans="1:10" x14ac:dyDescent="0.25">
      <c r="A2152" s="6" t="s">
        <v>4270</v>
      </c>
      <c r="B2152" s="5" t="s">
        <v>1960</v>
      </c>
      <c r="C2152" s="5" t="s">
        <v>1979</v>
      </c>
      <c r="D2152" s="7">
        <v>325000</v>
      </c>
      <c r="E2152" s="122">
        <f>VLOOKUP($D2152,Zusammenführung!$S$7:$AD$118,4,0)</f>
        <v>200000</v>
      </c>
      <c r="F2152" s="123">
        <f>VLOOKUP($D2152,Zusammenführung!$S$7:$AD$118,7,0)</f>
        <v>300000</v>
      </c>
      <c r="G2152" s="123">
        <f>VLOOKUP($D2152,Zusammenführung!$S$7:$AD$118,10,0)</f>
        <v>308651.9114688129</v>
      </c>
      <c r="H2152" s="285">
        <f ca="1">VLOOKUP(E2152,Zusammenführung!V$7:X$118,3,0)</f>
        <v>4</v>
      </c>
      <c r="I2152" s="162">
        <f ca="1">VLOOKUP(F2152,Zusammenführung!$Y$7:$AA$118,3,0)</f>
        <v>6</v>
      </c>
      <c r="J2152" s="286">
        <f ca="1">VLOOKUP(G2152,Zusammenführung!$AB$7:$AD$118,3,0)</f>
        <v>31</v>
      </c>
    </row>
    <row r="2153" spans="1:10" x14ac:dyDescent="0.25">
      <c r="A2153" s="6" t="s">
        <v>4271</v>
      </c>
      <c r="B2153" s="5" t="s">
        <v>1961</v>
      </c>
      <c r="C2153" s="5" t="s">
        <v>1979</v>
      </c>
      <c r="D2153" s="7">
        <v>325000</v>
      </c>
      <c r="E2153" s="122">
        <f>VLOOKUP($D2153,Zusammenführung!$S$7:$AD$118,4,0)</f>
        <v>200000</v>
      </c>
      <c r="F2153" s="123">
        <f>VLOOKUP($D2153,Zusammenführung!$S$7:$AD$118,7,0)</f>
        <v>300000</v>
      </c>
      <c r="G2153" s="123">
        <f>VLOOKUP($D2153,Zusammenführung!$S$7:$AD$118,10,0)</f>
        <v>308651.9114688129</v>
      </c>
      <c r="H2153" s="285">
        <f ca="1">VLOOKUP(E2153,Zusammenführung!V$7:X$118,3,0)</f>
        <v>4</v>
      </c>
      <c r="I2153" s="162">
        <f ca="1">VLOOKUP(F2153,Zusammenführung!$Y$7:$AA$118,3,0)</f>
        <v>6</v>
      </c>
      <c r="J2153" s="286">
        <f ca="1">VLOOKUP(G2153,Zusammenführung!$AB$7:$AD$118,3,0)</f>
        <v>31</v>
      </c>
    </row>
    <row r="2154" spans="1:10" x14ac:dyDescent="0.25">
      <c r="A2154" s="6" t="s">
        <v>4272</v>
      </c>
      <c r="B2154" s="5" t="s">
        <v>1962</v>
      </c>
      <c r="C2154" s="5" t="s">
        <v>1979</v>
      </c>
      <c r="D2154" s="7">
        <v>325000</v>
      </c>
      <c r="E2154" s="122">
        <f>VLOOKUP($D2154,Zusammenführung!$S$7:$AD$118,4,0)</f>
        <v>200000</v>
      </c>
      <c r="F2154" s="123">
        <f>VLOOKUP($D2154,Zusammenführung!$S$7:$AD$118,7,0)</f>
        <v>300000</v>
      </c>
      <c r="G2154" s="123">
        <f>VLOOKUP($D2154,Zusammenführung!$S$7:$AD$118,10,0)</f>
        <v>308651.9114688129</v>
      </c>
      <c r="H2154" s="285">
        <f ca="1">VLOOKUP(E2154,Zusammenführung!V$7:X$118,3,0)</f>
        <v>4</v>
      </c>
      <c r="I2154" s="162">
        <f ca="1">VLOOKUP(F2154,Zusammenführung!$Y$7:$AA$118,3,0)</f>
        <v>6</v>
      </c>
      <c r="J2154" s="286">
        <f ca="1">VLOOKUP(G2154,Zusammenführung!$AB$7:$AD$118,3,0)</f>
        <v>31</v>
      </c>
    </row>
    <row r="2155" spans="1:10" x14ac:dyDescent="0.25">
      <c r="A2155" s="6" t="s">
        <v>4273</v>
      </c>
      <c r="B2155" s="5" t="s">
        <v>1965</v>
      </c>
      <c r="C2155" s="5" t="s">
        <v>1979</v>
      </c>
      <c r="D2155" s="7">
        <v>300000</v>
      </c>
      <c r="E2155" s="122">
        <f>VLOOKUP($D2155,Zusammenführung!$S$7:$AD$118,4,0)</f>
        <v>200000</v>
      </c>
      <c r="F2155" s="123">
        <f>VLOOKUP($D2155,Zusammenführung!$S$7:$AD$118,7,0)</f>
        <v>300000</v>
      </c>
      <c r="G2155" s="123">
        <f>VLOOKUP($D2155,Zusammenführung!$S$7:$AD$118,10,0)</f>
        <v>308651.9114688129</v>
      </c>
      <c r="H2155" s="285">
        <f ca="1">VLOOKUP(E2155,Zusammenführung!V$7:X$118,3,0)</f>
        <v>4</v>
      </c>
      <c r="I2155" s="162">
        <f ca="1">VLOOKUP(F2155,Zusammenführung!$Y$7:$AA$118,3,0)</f>
        <v>6</v>
      </c>
      <c r="J2155" s="286">
        <f ca="1">VLOOKUP(G2155,Zusammenführung!$AB$7:$AD$118,3,0)</f>
        <v>31</v>
      </c>
    </row>
    <row r="2156" spans="1:10" x14ac:dyDescent="0.25">
      <c r="A2156" s="6" t="s">
        <v>4274</v>
      </c>
      <c r="B2156" s="5" t="s">
        <v>1964</v>
      </c>
      <c r="C2156" s="5" t="s">
        <v>1979</v>
      </c>
      <c r="D2156" s="7">
        <v>300000</v>
      </c>
      <c r="E2156" s="122">
        <f>VLOOKUP($D2156,Zusammenführung!$S$7:$AD$118,4,0)</f>
        <v>200000</v>
      </c>
      <c r="F2156" s="123">
        <f>VLOOKUP($D2156,Zusammenführung!$S$7:$AD$118,7,0)</f>
        <v>300000</v>
      </c>
      <c r="G2156" s="123">
        <f>VLOOKUP($D2156,Zusammenführung!$S$7:$AD$118,10,0)</f>
        <v>308651.9114688129</v>
      </c>
      <c r="H2156" s="285">
        <f ca="1">VLOOKUP(E2156,Zusammenführung!V$7:X$118,3,0)</f>
        <v>4</v>
      </c>
      <c r="I2156" s="162">
        <f ca="1">VLOOKUP(F2156,Zusammenführung!$Y$7:$AA$118,3,0)</f>
        <v>6</v>
      </c>
      <c r="J2156" s="286">
        <f ca="1">VLOOKUP(G2156,Zusammenführung!$AB$7:$AD$118,3,0)</f>
        <v>31</v>
      </c>
    </row>
    <row r="2157" spans="1:10" x14ac:dyDescent="0.25">
      <c r="A2157" s="6" t="s">
        <v>4275</v>
      </c>
      <c r="B2157" s="5" t="s">
        <v>1963</v>
      </c>
      <c r="C2157" s="5" t="s">
        <v>1979</v>
      </c>
      <c r="D2157" s="7">
        <v>300000</v>
      </c>
      <c r="E2157" s="122">
        <f>VLOOKUP($D2157,Zusammenführung!$S$7:$AD$118,4,0)</f>
        <v>200000</v>
      </c>
      <c r="F2157" s="123">
        <f>VLOOKUP($D2157,Zusammenführung!$S$7:$AD$118,7,0)</f>
        <v>300000</v>
      </c>
      <c r="G2157" s="123">
        <f>VLOOKUP($D2157,Zusammenführung!$S$7:$AD$118,10,0)</f>
        <v>308651.9114688129</v>
      </c>
      <c r="H2157" s="285">
        <f ca="1">VLOOKUP(E2157,Zusammenführung!V$7:X$118,3,0)</f>
        <v>4</v>
      </c>
      <c r="I2157" s="162">
        <f ca="1">VLOOKUP(F2157,Zusammenführung!$Y$7:$AA$118,3,0)</f>
        <v>6</v>
      </c>
      <c r="J2157" s="286">
        <f ca="1">VLOOKUP(G2157,Zusammenführung!$AB$7:$AD$118,3,0)</f>
        <v>31</v>
      </c>
    </row>
    <row r="2158" spans="1:10" x14ac:dyDescent="0.25">
      <c r="A2158" s="6" t="s">
        <v>4276</v>
      </c>
      <c r="B2158" s="5" t="s">
        <v>1967</v>
      </c>
      <c r="C2158" s="5" t="s">
        <v>1979</v>
      </c>
      <c r="D2158" s="7">
        <v>300000</v>
      </c>
      <c r="E2158" s="122">
        <f>VLOOKUP($D2158,Zusammenführung!$S$7:$AD$118,4,0)</f>
        <v>200000</v>
      </c>
      <c r="F2158" s="123">
        <f>VLOOKUP($D2158,Zusammenführung!$S$7:$AD$118,7,0)</f>
        <v>300000</v>
      </c>
      <c r="G2158" s="123">
        <f>VLOOKUP($D2158,Zusammenführung!$S$7:$AD$118,10,0)</f>
        <v>308651.9114688129</v>
      </c>
      <c r="H2158" s="285">
        <f ca="1">VLOOKUP(E2158,Zusammenführung!V$7:X$118,3,0)</f>
        <v>4</v>
      </c>
      <c r="I2158" s="162">
        <f ca="1">VLOOKUP(F2158,Zusammenführung!$Y$7:$AA$118,3,0)</f>
        <v>6</v>
      </c>
      <c r="J2158" s="286">
        <f ca="1">VLOOKUP(G2158,Zusammenführung!$AB$7:$AD$118,3,0)</f>
        <v>31</v>
      </c>
    </row>
    <row r="2159" spans="1:10" x14ac:dyDescent="0.25">
      <c r="A2159" s="6" t="s">
        <v>4277</v>
      </c>
      <c r="B2159" s="5" t="s">
        <v>1968</v>
      </c>
      <c r="C2159" s="5" t="s">
        <v>1979</v>
      </c>
      <c r="D2159" s="7">
        <v>300000</v>
      </c>
      <c r="E2159" s="122">
        <f>VLOOKUP($D2159,Zusammenführung!$S$7:$AD$118,4,0)</f>
        <v>200000</v>
      </c>
      <c r="F2159" s="123">
        <f>VLOOKUP($D2159,Zusammenführung!$S$7:$AD$118,7,0)</f>
        <v>300000</v>
      </c>
      <c r="G2159" s="123">
        <f>VLOOKUP($D2159,Zusammenführung!$S$7:$AD$118,10,0)</f>
        <v>308651.9114688129</v>
      </c>
      <c r="H2159" s="285">
        <f ca="1">VLOOKUP(E2159,Zusammenführung!V$7:X$118,3,0)</f>
        <v>4</v>
      </c>
      <c r="I2159" s="162">
        <f ca="1">VLOOKUP(F2159,Zusammenführung!$Y$7:$AA$118,3,0)</f>
        <v>6</v>
      </c>
      <c r="J2159" s="286">
        <f ca="1">VLOOKUP(G2159,Zusammenführung!$AB$7:$AD$118,3,0)</f>
        <v>31</v>
      </c>
    </row>
    <row r="2160" spans="1:10" x14ac:dyDescent="0.25">
      <c r="A2160" s="6" t="s">
        <v>4278</v>
      </c>
      <c r="B2160" s="5" t="s">
        <v>1966</v>
      </c>
      <c r="C2160" s="5" t="s">
        <v>1979</v>
      </c>
      <c r="D2160" s="7">
        <v>300000</v>
      </c>
      <c r="E2160" s="122">
        <f>VLOOKUP($D2160,Zusammenführung!$S$7:$AD$118,4,0)</f>
        <v>200000</v>
      </c>
      <c r="F2160" s="123">
        <f>VLOOKUP($D2160,Zusammenführung!$S$7:$AD$118,7,0)</f>
        <v>300000</v>
      </c>
      <c r="G2160" s="123">
        <f>VLOOKUP($D2160,Zusammenführung!$S$7:$AD$118,10,0)</f>
        <v>308651.9114688129</v>
      </c>
      <c r="H2160" s="285">
        <f ca="1">VLOOKUP(E2160,Zusammenführung!V$7:X$118,3,0)</f>
        <v>4</v>
      </c>
      <c r="I2160" s="162">
        <f ca="1">VLOOKUP(F2160,Zusammenführung!$Y$7:$AA$118,3,0)</f>
        <v>6</v>
      </c>
      <c r="J2160" s="286">
        <f ca="1">VLOOKUP(G2160,Zusammenführung!$AB$7:$AD$118,3,0)</f>
        <v>31</v>
      </c>
    </row>
    <row r="2161" spans="1:10" x14ac:dyDescent="0.25">
      <c r="A2161" s="6" t="s">
        <v>4279</v>
      </c>
      <c r="B2161" s="5" t="s">
        <v>1969</v>
      </c>
      <c r="C2161" s="5" t="s">
        <v>1979</v>
      </c>
      <c r="D2161" s="7">
        <v>275000</v>
      </c>
      <c r="E2161" s="122">
        <f>VLOOKUP($D2161,Zusammenführung!$S$7:$AD$118,4,0)</f>
        <v>200000</v>
      </c>
      <c r="F2161" s="123">
        <f>VLOOKUP($D2161,Zusammenführung!$S$7:$AD$118,7,0)</f>
        <v>300000</v>
      </c>
      <c r="G2161" s="123">
        <f>VLOOKUP($D2161,Zusammenführung!$S$7:$AD$118,10,0)</f>
        <v>271227.36418511067</v>
      </c>
      <c r="H2161" s="285">
        <f ca="1">VLOOKUP(E2161,Zusammenführung!V$7:X$118,3,0)</f>
        <v>4</v>
      </c>
      <c r="I2161" s="162">
        <f ca="1">VLOOKUP(F2161,Zusammenführung!$Y$7:$AA$118,3,0)</f>
        <v>6</v>
      </c>
      <c r="J2161" s="286">
        <f ca="1">VLOOKUP(G2161,Zusammenführung!$AB$7:$AD$118,3,0)</f>
        <v>30</v>
      </c>
    </row>
    <row r="2162" spans="1:10" x14ac:dyDescent="0.25">
      <c r="A2162" s="6" t="s">
        <v>4280</v>
      </c>
      <c r="B2162" s="5" t="s">
        <v>1970</v>
      </c>
      <c r="C2162" s="5" t="s">
        <v>1979</v>
      </c>
      <c r="D2162" s="7">
        <v>275000</v>
      </c>
      <c r="E2162" s="122">
        <f>VLOOKUP($D2162,Zusammenführung!$S$7:$AD$118,4,0)</f>
        <v>200000</v>
      </c>
      <c r="F2162" s="123">
        <f>VLOOKUP($D2162,Zusammenführung!$S$7:$AD$118,7,0)</f>
        <v>300000</v>
      </c>
      <c r="G2162" s="123">
        <f>VLOOKUP($D2162,Zusammenführung!$S$7:$AD$118,10,0)</f>
        <v>271227.36418511067</v>
      </c>
      <c r="H2162" s="285">
        <f ca="1">VLOOKUP(E2162,Zusammenführung!V$7:X$118,3,0)</f>
        <v>4</v>
      </c>
      <c r="I2162" s="162">
        <f ca="1">VLOOKUP(F2162,Zusammenführung!$Y$7:$AA$118,3,0)</f>
        <v>6</v>
      </c>
      <c r="J2162" s="286">
        <f ca="1">VLOOKUP(G2162,Zusammenführung!$AB$7:$AD$118,3,0)</f>
        <v>30</v>
      </c>
    </row>
    <row r="2163" spans="1:10" x14ac:dyDescent="0.25">
      <c r="A2163" s="6" t="s">
        <v>4281</v>
      </c>
      <c r="B2163" s="5" t="s">
        <v>1971</v>
      </c>
      <c r="C2163" s="5" t="s">
        <v>1979</v>
      </c>
      <c r="D2163" s="7">
        <v>225000</v>
      </c>
      <c r="E2163" s="122">
        <f>VLOOKUP($D2163,Zusammenführung!$S$7:$AD$118,4,0)</f>
        <v>200000</v>
      </c>
      <c r="F2163" s="123">
        <f>VLOOKUP($D2163,Zusammenführung!$S$7:$AD$118,7,0)</f>
        <v>200000</v>
      </c>
      <c r="G2163" s="123">
        <f>VLOOKUP($D2163,Zusammenführung!$S$7:$AD$118,10,0)</f>
        <v>235010.06036217304</v>
      </c>
      <c r="H2163" s="285">
        <f ca="1">VLOOKUP(E2163,Zusammenführung!V$7:X$118,3,0)</f>
        <v>4</v>
      </c>
      <c r="I2163" s="162">
        <f ca="1">VLOOKUP(F2163,Zusammenführung!$Y$7:$AA$118,3,0)</f>
        <v>5</v>
      </c>
      <c r="J2163" s="286">
        <f ca="1">VLOOKUP(G2163,Zusammenführung!$AB$7:$AD$118,3,0)</f>
        <v>29</v>
      </c>
    </row>
    <row r="2164" spans="1:10" x14ac:dyDescent="0.25">
      <c r="A2164" s="6" t="s">
        <v>4282</v>
      </c>
      <c r="B2164" s="5" t="s">
        <v>1973</v>
      </c>
      <c r="C2164" s="5" t="s">
        <v>1979</v>
      </c>
      <c r="D2164" s="7">
        <v>200000</v>
      </c>
      <c r="E2164" s="122">
        <f>VLOOKUP($D2164,Zusammenführung!$S$7:$AD$118,4,0)</f>
        <v>200000</v>
      </c>
      <c r="F2164" s="123">
        <f>VLOOKUP($D2164,Zusammenführung!$S$7:$AD$118,7,0)</f>
        <v>200000</v>
      </c>
      <c r="G2164" s="123">
        <f>VLOOKUP($D2164,Zusammenführung!$S$7:$AD$118,10,0)</f>
        <v>200000</v>
      </c>
      <c r="H2164" s="285">
        <f ca="1">VLOOKUP(E2164,Zusammenführung!V$7:X$118,3,0)</f>
        <v>4</v>
      </c>
      <c r="I2164" s="162">
        <f ca="1">VLOOKUP(F2164,Zusammenführung!$Y$7:$AA$118,3,0)</f>
        <v>5</v>
      </c>
      <c r="J2164" s="286">
        <f ca="1">VLOOKUP(G2164,Zusammenführung!$AB$7:$AD$118,3,0)</f>
        <v>28</v>
      </c>
    </row>
    <row r="2165" spans="1:10" x14ac:dyDescent="0.25">
      <c r="A2165" s="6" t="s">
        <v>4283</v>
      </c>
      <c r="B2165" s="5" t="s">
        <v>1972</v>
      </c>
      <c r="C2165" s="5" t="s">
        <v>1979</v>
      </c>
      <c r="D2165" s="7">
        <v>200000</v>
      </c>
      <c r="E2165" s="122">
        <f>VLOOKUP($D2165,Zusammenführung!$S$7:$AD$118,4,0)</f>
        <v>200000</v>
      </c>
      <c r="F2165" s="123">
        <f>VLOOKUP($D2165,Zusammenführung!$S$7:$AD$118,7,0)</f>
        <v>200000</v>
      </c>
      <c r="G2165" s="123">
        <f>VLOOKUP($D2165,Zusammenführung!$S$7:$AD$118,10,0)</f>
        <v>200000</v>
      </c>
      <c r="H2165" s="285">
        <f ca="1">VLOOKUP(E2165,Zusammenführung!V$7:X$118,3,0)</f>
        <v>4</v>
      </c>
      <c r="I2165" s="162">
        <f ca="1">VLOOKUP(F2165,Zusammenführung!$Y$7:$AA$118,3,0)</f>
        <v>5</v>
      </c>
      <c r="J2165" s="286">
        <f ca="1">VLOOKUP(G2165,Zusammenführung!$AB$7:$AD$118,3,0)</f>
        <v>28</v>
      </c>
    </row>
    <row r="2166" spans="1:10" x14ac:dyDescent="0.25">
      <c r="A2166" s="6" t="s">
        <v>4284</v>
      </c>
      <c r="B2166" s="5" t="s">
        <v>1975</v>
      </c>
      <c r="C2166" s="5" t="s">
        <v>1979</v>
      </c>
      <c r="D2166" s="7">
        <v>150000</v>
      </c>
      <c r="E2166" s="122">
        <f>VLOOKUP($D2166,Zusammenführung!$S$7:$AD$118,4,0)</f>
        <v>100000</v>
      </c>
      <c r="F2166" s="123">
        <f>VLOOKUP($D2166,Zusammenführung!$S$7:$AD$118,7,0)</f>
        <v>150000</v>
      </c>
      <c r="G2166" s="123">
        <f>VLOOKUP($D2166,Zusammenführung!$S$7:$AD$118,10,0)</f>
        <v>147176.07973421927</v>
      </c>
      <c r="H2166" s="285">
        <f ca="1">VLOOKUP(E2166,Zusammenführung!V$7:X$118,3,0)</f>
        <v>3</v>
      </c>
      <c r="I2166" s="162">
        <f ca="1">VLOOKUP(F2166,Zusammenführung!$Y$7:$AA$118,3,0)</f>
        <v>4</v>
      </c>
      <c r="J2166" s="286">
        <f ca="1">VLOOKUP(G2166,Zusammenführung!$AB$7:$AD$118,3,0)</f>
        <v>24</v>
      </c>
    </row>
    <row r="2167" spans="1:10" x14ac:dyDescent="0.25">
      <c r="A2167" s="6" t="s">
        <v>4285</v>
      </c>
      <c r="B2167" s="5" t="s">
        <v>1974</v>
      </c>
      <c r="C2167" s="5" t="s">
        <v>1979</v>
      </c>
      <c r="D2167" s="7">
        <v>150000</v>
      </c>
      <c r="E2167" s="122">
        <f>VLOOKUP($D2167,Zusammenführung!$S$7:$AD$118,4,0)</f>
        <v>100000</v>
      </c>
      <c r="F2167" s="123">
        <f>VLOOKUP($D2167,Zusammenführung!$S$7:$AD$118,7,0)</f>
        <v>150000</v>
      </c>
      <c r="G2167" s="123">
        <f>VLOOKUP($D2167,Zusammenführung!$S$7:$AD$118,10,0)</f>
        <v>147176.07973421927</v>
      </c>
      <c r="H2167" s="285">
        <f ca="1">VLOOKUP(E2167,Zusammenführung!V$7:X$118,3,0)</f>
        <v>3</v>
      </c>
      <c r="I2167" s="162">
        <f ca="1">VLOOKUP(F2167,Zusammenführung!$Y$7:$AA$118,3,0)</f>
        <v>4</v>
      </c>
      <c r="J2167" s="286">
        <f ca="1">VLOOKUP(G2167,Zusammenführung!$AB$7:$AD$118,3,0)</f>
        <v>24</v>
      </c>
    </row>
    <row r="2168" spans="1:10" x14ac:dyDescent="0.25">
      <c r="A2168" s="6" t="s">
        <v>4286</v>
      </c>
      <c r="B2168" s="5" t="s">
        <v>1977</v>
      </c>
      <c r="C2168" s="5" t="s">
        <v>1979</v>
      </c>
      <c r="D2168" s="7">
        <v>125000</v>
      </c>
      <c r="E2168" s="122">
        <f>VLOOKUP($D2168,Zusammenführung!$S$7:$AD$118,4,0)</f>
        <v>100000</v>
      </c>
      <c r="F2168" s="123">
        <f>VLOOKUP($D2168,Zusammenführung!$S$7:$AD$118,7,0)</f>
        <v>100000</v>
      </c>
      <c r="G2168" s="123">
        <f>VLOOKUP($D2168,Zusammenführung!$S$7:$AD$118,10,0)</f>
        <v>123754.15282392029</v>
      </c>
      <c r="H2168" s="285">
        <f ca="1">VLOOKUP(E2168,Zusammenführung!V$7:X$118,3,0)</f>
        <v>3</v>
      </c>
      <c r="I2168" s="162">
        <f ca="1">VLOOKUP(F2168,Zusammenführung!$Y$7:$AA$118,3,0)</f>
        <v>3</v>
      </c>
      <c r="J2168" s="286">
        <f ca="1">VLOOKUP(G2168,Zusammenführung!$AB$7:$AD$118,3,0)</f>
        <v>22</v>
      </c>
    </row>
    <row r="2169" spans="1:10" x14ac:dyDescent="0.25">
      <c r="A2169" s="6" t="s">
        <v>4287</v>
      </c>
      <c r="B2169" s="5" t="s">
        <v>1976</v>
      </c>
      <c r="C2169" s="5" t="s">
        <v>1979</v>
      </c>
      <c r="D2169" s="7">
        <v>125000</v>
      </c>
      <c r="E2169" s="122">
        <f>VLOOKUP($D2169,Zusammenführung!$S$7:$AD$118,4,0)</f>
        <v>100000</v>
      </c>
      <c r="F2169" s="123">
        <f>VLOOKUP($D2169,Zusammenführung!$S$7:$AD$118,7,0)</f>
        <v>100000</v>
      </c>
      <c r="G2169" s="123">
        <f>VLOOKUP($D2169,Zusammenführung!$S$7:$AD$118,10,0)</f>
        <v>123754.15282392029</v>
      </c>
      <c r="H2169" s="285">
        <f ca="1">VLOOKUP(E2169,Zusammenführung!V$7:X$118,3,0)</f>
        <v>3</v>
      </c>
      <c r="I2169" s="162">
        <f ca="1">VLOOKUP(F2169,Zusammenführung!$Y$7:$AA$118,3,0)</f>
        <v>3</v>
      </c>
      <c r="J2169" s="286">
        <f ca="1">VLOOKUP(G2169,Zusammenführung!$AB$7:$AD$118,3,0)</f>
        <v>22</v>
      </c>
    </row>
    <row r="2170" spans="1:10" ht="15.75" thickBot="1" x14ac:dyDescent="0.3">
      <c r="A2170" s="8" t="s">
        <v>4288</v>
      </c>
      <c r="B2170" s="9" t="s">
        <v>1978</v>
      </c>
      <c r="C2170" s="9" t="s">
        <v>1979</v>
      </c>
      <c r="D2170" s="10">
        <v>100000</v>
      </c>
      <c r="E2170" s="124">
        <f>VLOOKUP($D2170,Zusammenführung!$S$7:$AD$118,4,0)</f>
        <v>100000</v>
      </c>
      <c r="F2170" s="125">
        <f>VLOOKUP($D2170,Zusammenführung!$S$7:$AD$118,7,0)</f>
        <v>100000</v>
      </c>
      <c r="G2170" s="125">
        <f>VLOOKUP($D2170,Zusammenführung!$S$7:$AD$118,10,0)</f>
        <v>102325.58139534885</v>
      </c>
      <c r="H2170" s="287">
        <f ca="1">VLOOKUP(E2170,Zusammenführung!V$7:X$118,3,0)</f>
        <v>3</v>
      </c>
      <c r="I2170" s="288">
        <f ca="1">VLOOKUP(F2170,Zusammenführung!$Y$7:$AA$118,3,0)</f>
        <v>3</v>
      </c>
      <c r="J2170" s="289">
        <f ca="1">VLOOKUP(G2170,Zusammenführung!$AB$7:$AD$118,3,0)</f>
        <v>20</v>
      </c>
    </row>
  </sheetData>
  <sortState ref="AA1:AB2170">
    <sortCondition ref="AA1"/>
  </sortState>
  <conditionalFormatting sqref="U2:U113">
    <cfRule type="colorScale" priority="2">
      <colorScale>
        <cfvo type="min"/>
        <cfvo type="max"/>
        <color rgb="FFFCFCFF"/>
        <color rgb="FF63BE7B"/>
      </colorScale>
    </cfRule>
  </conditionalFormatting>
  <conditionalFormatting sqref="X2:X113">
    <cfRule type="colorScale" priority="1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4"/>
  <sheetViews>
    <sheetView topLeftCell="G91" zoomScale="85" zoomScaleNormal="85" workbookViewId="0">
      <selection activeCell="N96" sqref="N96"/>
    </sheetView>
  </sheetViews>
  <sheetFormatPr baseColWidth="10" defaultRowHeight="15" x14ac:dyDescent="0.25"/>
  <cols>
    <col min="1" max="1" width="17.140625" customWidth="1"/>
    <col min="2" max="3" width="8.5703125" customWidth="1"/>
    <col min="4" max="4" width="17.140625" customWidth="1"/>
    <col min="5" max="5" width="8.5703125" style="76" customWidth="1"/>
    <col min="6" max="6" width="17.140625" style="77" customWidth="1"/>
    <col min="7" max="7" width="8.5703125" style="76" customWidth="1"/>
    <col min="8" max="8" width="8.5703125" customWidth="1"/>
    <col min="9" max="9" width="17.140625" customWidth="1"/>
    <col min="10" max="10" width="8.5703125" style="76" customWidth="1"/>
    <col min="11" max="11" width="17.140625" style="77" customWidth="1"/>
    <col min="12" max="12" width="7.7109375" style="76" bestFit="1" customWidth="1"/>
    <col min="13" max="13" width="8.5703125" customWidth="1"/>
    <col min="14" max="14" width="17.140625" customWidth="1"/>
    <col min="15" max="15" width="8.5703125" style="76" customWidth="1"/>
    <col min="16" max="16" width="17.140625" style="77" customWidth="1"/>
    <col min="17" max="17" width="7.7109375" style="76" bestFit="1" customWidth="1"/>
    <col min="18" max="18" width="4" bestFit="1" customWidth="1"/>
    <col min="19" max="19" width="14.28515625" customWidth="1"/>
    <col min="20" max="21" width="10.7109375" customWidth="1"/>
    <col min="22" max="22" width="14.28515625" customWidth="1"/>
    <col min="23" max="24" width="10.7109375" customWidth="1"/>
    <col min="25" max="25" width="14.28515625" customWidth="1"/>
    <col min="26" max="27" width="10.7109375" customWidth="1"/>
    <col min="28" max="28" width="14.28515625" customWidth="1"/>
    <col min="29" max="29" width="10.7109375" customWidth="1"/>
  </cols>
  <sheetData>
    <row r="1" spans="1:32" ht="15.75" thickBot="1" x14ac:dyDescent="0.3"/>
    <row r="2" spans="1:32" ht="16.5" customHeight="1" thickBot="1" x14ac:dyDescent="0.3">
      <c r="A2" s="208" t="s">
        <v>4385</v>
      </c>
      <c r="B2" s="209"/>
      <c r="C2" s="199" t="s">
        <v>4394</v>
      </c>
      <c r="D2" s="200"/>
      <c r="E2" s="200"/>
      <c r="F2" s="200"/>
      <c r="G2" s="201"/>
      <c r="H2" s="199" t="s">
        <v>4395</v>
      </c>
      <c r="I2" s="200"/>
      <c r="J2" s="200"/>
      <c r="K2" s="200"/>
      <c r="L2" s="201"/>
      <c r="M2" s="199" t="s">
        <v>4398</v>
      </c>
      <c r="N2" s="200"/>
      <c r="O2" s="200"/>
      <c r="P2" s="200"/>
      <c r="Q2" s="201"/>
    </row>
    <row r="3" spans="1:32" ht="16.5" customHeight="1" thickBot="1" x14ac:dyDescent="0.3">
      <c r="A3" s="53"/>
      <c r="B3" s="54"/>
      <c r="C3" s="202"/>
      <c r="D3" s="203"/>
      <c r="E3" s="203"/>
      <c r="F3" s="203"/>
      <c r="G3" s="204"/>
      <c r="H3" s="202"/>
      <c r="I3" s="203"/>
      <c r="J3" s="203"/>
      <c r="K3" s="203"/>
      <c r="L3" s="204"/>
      <c r="M3" s="202"/>
      <c r="N3" s="203"/>
      <c r="O3" s="203"/>
      <c r="P3" s="203"/>
      <c r="Q3" s="204"/>
    </row>
    <row r="4" spans="1:32" ht="15" customHeight="1" x14ac:dyDescent="0.25">
      <c r="A4" s="86" t="s">
        <v>2119</v>
      </c>
      <c r="B4" s="87" t="s">
        <v>4289</v>
      </c>
      <c r="C4" s="68" t="s">
        <v>4387</v>
      </c>
      <c r="D4" s="69" t="s">
        <v>2119</v>
      </c>
      <c r="E4" s="88" t="s">
        <v>4289</v>
      </c>
      <c r="F4" s="96" t="s">
        <v>4391</v>
      </c>
      <c r="G4" s="94" t="s">
        <v>4289</v>
      </c>
      <c r="H4" s="68" t="s">
        <v>4387</v>
      </c>
      <c r="I4" s="69" t="s">
        <v>2119</v>
      </c>
      <c r="J4" s="88" t="s">
        <v>4289</v>
      </c>
      <c r="K4" s="96" t="s">
        <v>4391</v>
      </c>
      <c r="L4" s="94" t="s">
        <v>4289</v>
      </c>
      <c r="M4" s="68" t="s">
        <v>4387</v>
      </c>
      <c r="N4" s="69" t="s">
        <v>2119</v>
      </c>
      <c r="O4" s="88" t="s">
        <v>4289</v>
      </c>
      <c r="P4" s="96" t="s">
        <v>4391</v>
      </c>
      <c r="Q4" s="94" t="s">
        <v>4289</v>
      </c>
      <c r="R4" s="205" t="s">
        <v>4402</v>
      </c>
      <c r="S4" s="116" t="s">
        <v>2119</v>
      </c>
      <c r="T4" s="117" t="s">
        <v>4289</v>
      </c>
      <c r="U4" s="118" t="s">
        <v>4403</v>
      </c>
      <c r="V4" s="116" t="s">
        <v>2119</v>
      </c>
      <c r="W4" s="117" t="s">
        <v>4289</v>
      </c>
      <c r="X4" s="118" t="s">
        <v>4403</v>
      </c>
      <c r="Y4" s="116" t="s">
        <v>2119</v>
      </c>
      <c r="Z4" s="117" t="s">
        <v>4289</v>
      </c>
      <c r="AA4" s="118" t="s">
        <v>4403</v>
      </c>
      <c r="AB4" s="116" t="s">
        <v>2119</v>
      </c>
      <c r="AC4" s="117" t="s">
        <v>4289</v>
      </c>
      <c r="AD4" s="118" t="s">
        <v>4403</v>
      </c>
      <c r="AE4" s="104" t="s">
        <v>4412</v>
      </c>
    </row>
    <row r="5" spans="1:32" ht="16.5" thickBot="1" x14ac:dyDescent="0.3">
      <c r="A5" s="89"/>
      <c r="B5" s="90"/>
      <c r="C5" s="91" t="s">
        <v>4393</v>
      </c>
      <c r="D5" s="92" t="s">
        <v>4388</v>
      </c>
      <c r="E5" s="93" t="s">
        <v>4389</v>
      </c>
      <c r="F5" s="97" t="s">
        <v>4392</v>
      </c>
      <c r="G5" s="95" t="s">
        <v>4390</v>
      </c>
      <c r="H5" s="91" t="s">
        <v>4396</v>
      </c>
      <c r="I5" s="92" t="s">
        <v>4388</v>
      </c>
      <c r="J5" s="93" t="s">
        <v>4389</v>
      </c>
      <c r="K5" s="97" t="s">
        <v>4392</v>
      </c>
      <c r="L5" s="95" t="s">
        <v>4390</v>
      </c>
      <c r="M5" s="91" t="s">
        <v>4397</v>
      </c>
      <c r="N5" s="92" t="s">
        <v>4388</v>
      </c>
      <c r="O5" s="93" t="s">
        <v>4389</v>
      </c>
      <c r="P5" s="97" t="s">
        <v>4392</v>
      </c>
      <c r="Q5" s="95" t="s">
        <v>4390</v>
      </c>
      <c r="R5" s="206"/>
      <c r="S5" s="119" t="s">
        <v>4401</v>
      </c>
      <c r="T5" s="104" t="s">
        <v>4401</v>
      </c>
      <c r="U5" s="120" t="s">
        <v>4401</v>
      </c>
      <c r="V5" s="119" t="s">
        <v>4404</v>
      </c>
      <c r="W5" s="104" t="s">
        <v>4404</v>
      </c>
      <c r="X5" s="120" t="s">
        <v>4404</v>
      </c>
      <c r="Y5" s="119" t="s">
        <v>4396</v>
      </c>
      <c r="Z5" s="104" t="str">
        <f>Y5</f>
        <v>1-20(21)</v>
      </c>
      <c r="AA5" s="120" t="str">
        <f>Z5</f>
        <v>1-20(21)</v>
      </c>
      <c r="AB5" s="119" t="s">
        <v>4397</v>
      </c>
      <c r="AC5" s="104" t="str">
        <f>AB5</f>
        <v>1-100</v>
      </c>
      <c r="AD5" s="120" t="str">
        <f>AC5</f>
        <v>1-100</v>
      </c>
    </row>
    <row r="6" spans="1:32" s="67" customFormat="1" ht="15.75" thickBot="1" x14ac:dyDescent="0.3">
      <c r="A6" s="100">
        <f>COUNT(A7:A118)</f>
        <v>112</v>
      </c>
      <c r="B6" s="101">
        <f>SUM(B7:B118)</f>
        <v>2169</v>
      </c>
      <c r="C6" s="100">
        <f t="shared" ref="C6" si="0">COUNT(C7:C118)</f>
        <v>13</v>
      </c>
      <c r="D6" s="101"/>
      <c r="E6" s="101">
        <f>SUM(E7:E118)</f>
        <v>2169</v>
      </c>
      <c r="F6" s="103"/>
      <c r="G6" s="102">
        <f>SUM(G7:G118)</f>
        <v>2169</v>
      </c>
      <c r="H6" s="100">
        <f t="shared" ref="H6" si="1">COUNT(H7:H118)</f>
        <v>21</v>
      </c>
      <c r="I6" s="101"/>
      <c r="J6" s="101">
        <f>SUM(J7:J118)</f>
        <v>2169</v>
      </c>
      <c r="K6" s="103"/>
      <c r="L6" s="102">
        <f>SUM(L7:L118)</f>
        <v>2169</v>
      </c>
      <c r="M6" s="100">
        <f t="shared" ref="M6" si="2">COUNT(M7:M118)</f>
        <v>100</v>
      </c>
      <c r="N6" s="101"/>
      <c r="O6" s="101">
        <f>SUM(O7:O118)</f>
        <v>2169</v>
      </c>
      <c r="P6" s="103"/>
      <c r="Q6" s="102">
        <f>SUM(Q7:Q118)</f>
        <v>2169</v>
      </c>
      <c r="R6" s="207"/>
      <c r="S6" s="121"/>
      <c r="T6" s="114"/>
      <c r="U6" s="115"/>
      <c r="V6" s="136"/>
      <c r="X6" s="113"/>
      <c r="Y6" s="136"/>
      <c r="AA6" s="113"/>
      <c r="AB6" s="136"/>
      <c r="AD6" s="113"/>
      <c r="AE6" s="67">
        <f>AE119</f>
        <v>2193</v>
      </c>
    </row>
    <row r="7" spans="1:32" x14ac:dyDescent="0.25">
      <c r="A7" s="71">
        <v>25000</v>
      </c>
      <c r="B7" s="63">
        <v>26</v>
      </c>
      <c r="C7" s="78">
        <v>1</v>
      </c>
      <c r="D7" s="197">
        <v>25000</v>
      </c>
      <c r="E7" s="70">
        <f>SUMIF(F$7:F$118,D7,G$7:G$118)</f>
        <v>26</v>
      </c>
      <c r="F7" s="98">
        <f t="array" ref="F7">IF((SMALL(IF(D$7:D$19&gt;=$A7,D$7:D$19),1)-$A7)&lt;(IF($A7-IFERROR(LARGE(IF(D$7:D$19&lt;=$A7,D$7:D$19),1),D$19)&lt;0,$A7+IFERROR(LARGE(IF(D$7:D$19&lt;=$A7,D$7:D$19),1),D$19),$A7-IFERROR(LARGE(IF(D$7:D$19&lt;=$A7,D$7:D$19),1),D$19))),SMALL(IF(D$7:D$19&gt;=$A7,D$7:D$19),1),IFERROR(LARGE(IF(D$7:D$19&lt;=$A7,D$7:D$19),1),D$19))</f>
        <v>25000</v>
      </c>
      <c r="G7" s="79">
        <f>B7</f>
        <v>26</v>
      </c>
      <c r="H7" s="78">
        <v>1</v>
      </c>
      <c r="I7" s="197">
        <v>25000</v>
      </c>
      <c r="J7" s="70">
        <f>SUMIF(K$7:K$118,I7,L$7:L$118)</f>
        <v>26</v>
      </c>
      <c r="K7" s="98">
        <f t="array" ref="K7">IF((SMALL(IF(I$7:I$27&gt;=$A7,I$7:I$27),1)-$A7)&lt;(IF($A7-IFERROR(LARGE(IF(I$7:I$27&lt;=$A7,I$7:I$27),1),I$19)&lt;0,$A7+IFERROR(LARGE(IF(I$7:I$27&lt;=$A7,I$7:I$27),1),I$27),$A7-IFERROR(LARGE(IF(I$7:I$27&lt;=$A7,I$7:I$27),1),I$19))),SMALL(IF(I$7:I$27&gt;=$A7,I$7:I$27),1),IFERROR(LARGE(IF(I$7:I$27&lt;=$A7,I$7:I$27),1),I$27))</f>
        <v>25000</v>
      </c>
      <c r="L7" s="79">
        <f>B7</f>
        <v>26</v>
      </c>
      <c r="M7" s="78">
        <v>1</v>
      </c>
      <c r="N7" s="198">
        <f>N6+((($N$13-$N$6)/SUM($M$7:$M$13)*M7))</f>
        <v>892.85714285714289</v>
      </c>
      <c r="O7" s="70">
        <f>SUMIF(P$7:P$118,N7,Q$7:Q$118)</f>
        <v>0</v>
      </c>
      <c r="P7" s="98">
        <f t="array" ref="P7">IF((SMALL(IF(N$7:N$106&gt;=$A7,N$7:N$106),1)-$A7)&lt;(IF($A7-IFERROR(LARGE(IF(N$7:N$106&lt;=$A7,N$7:N$106),1),N$106)&lt;0,$A7+IFERROR(LARGE(IF(N$7:N$106&lt;=$A7,N$7:N$106),1),N$106),$A7-IFERROR(LARGE(IF(N$7:N$106&lt;=$A7,N$7:N$106),1),N$106))),SMALL(IF(N$7:N$106&gt;=$A7,N$7:N$106),1),IFERROR(LARGE(IF(N$7:N$106&lt;=$A7,N$7:N$106),1),N$106))</f>
        <v>25000</v>
      </c>
      <c r="Q7" s="79">
        <f>G7</f>
        <v>26</v>
      </c>
      <c r="R7" s="126">
        <v>1</v>
      </c>
      <c r="S7" s="107">
        <f>A7</f>
        <v>25000</v>
      </c>
      <c r="T7" s="111">
        <f>B7</f>
        <v>26</v>
      </c>
      <c r="U7" s="112">
        <f>R7</f>
        <v>1</v>
      </c>
      <c r="V7" s="107">
        <f>F7</f>
        <v>25000</v>
      </c>
      <c r="W7" s="134">
        <f>VLOOKUP(V7,D$7:E$19,2,0)/COUNTIF(V$7:V$118,V7)</f>
        <v>26</v>
      </c>
      <c r="X7" s="112">
        <f ca="1">INDIRECT("C"&amp;MATCH(V7,$D$7:$D$19,0)+6)</f>
        <v>1</v>
      </c>
      <c r="Y7" s="107">
        <f>K7</f>
        <v>25000</v>
      </c>
      <c r="Z7" s="134">
        <f>VLOOKUP(Y7,$I$7:$J$27,2,0)/COUNTIF(Y$7:Y$118,Y7)</f>
        <v>26</v>
      </c>
      <c r="AA7" s="112">
        <f ca="1">INDIRECT("H"&amp;MATCH(Y7,$I$7:$I$27,0)+6)</f>
        <v>1</v>
      </c>
      <c r="AB7" s="107">
        <f>P7</f>
        <v>25000</v>
      </c>
      <c r="AC7" s="134">
        <f>VLOOKUP(AB7,$N$7:$O$106,2,0)/COUNTIF(AB$7:AB$118,AB7)</f>
        <v>26</v>
      </c>
      <c r="AD7" s="108">
        <f ca="1">INDIRECT("M"&amp;MATCH(AB7,$N$7:$N$106,0)+6)</f>
        <v>7</v>
      </c>
      <c r="AE7">
        <v>66</v>
      </c>
      <c r="AF7">
        <v>112</v>
      </c>
    </row>
    <row r="8" spans="1:32" x14ac:dyDescent="0.25">
      <c r="A8" s="71">
        <v>50000</v>
      </c>
      <c r="B8" s="63">
        <v>98</v>
      </c>
      <c r="C8" s="80">
        <v>2</v>
      </c>
      <c r="D8" s="197">
        <v>50000</v>
      </c>
      <c r="E8" s="70">
        <f t="shared" ref="E8:E19" si="3">SUMIF(F$7:F$118,D8,G$7:G$118)</f>
        <v>208</v>
      </c>
      <c r="F8" s="98">
        <f t="array" ref="F8">IF((SMALL(IF(D$7:D$19&gt;=A8,D$7:D$19),1)-A8)&lt;(IF(A8-IFERROR(LARGE(IF(D$7:D$19&lt;=A8,D$7:D$19),1),D$19)&lt;0,A8+IFERROR(LARGE(IF(D$7:D$19&lt;=A8,D$7:D$19),1),D$19),A8-IFERROR(LARGE(IF(D$7:D$19&lt;=A8,D$7:D$19),1),D$19))),SMALL(IF(D$7:D$19&gt;=A8,D$7:D$19),1),IFERROR(LARGE(IF(D$7:D$19&lt;=A8,D$7:D$19),1),D$19))</f>
        <v>50000</v>
      </c>
      <c r="G8" s="79">
        <f t="shared" ref="G8:G71" si="4">B8</f>
        <v>98</v>
      </c>
      <c r="H8" s="80">
        <v>2</v>
      </c>
      <c r="I8" s="197">
        <v>50000</v>
      </c>
      <c r="J8" s="70">
        <f t="shared" ref="J8:J27" si="5">SUMIF(K$7:K$118,I8,L$7:L$118)</f>
        <v>208</v>
      </c>
      <c r="K8" s="98">
        <f t="array" ref="K8">IF((SMALL(IF(I$7:I$27&gt;=$A8,I$7:I$27),1)-$A8)&lt;(IF($A8-IFERROR(LARGE(IF(I$7:I$27&lt;=$A8,I$7:I$27),1),I$19)&lt;0,$A8+IFERROR(LARGE(IF(I$7:I$27&lt;=$A8,I$7:I$27),1),I$27),$A8-IFERROR(LARGE(IF(I$7:I$27&lt;=$A8,I$7:I$27),1),I$19))),SMALL(IF(I$7:I$27&gt;=$A8,I$7:I$27),1),IFERROR(LARGE(IF(I$7:I$27&lt;=$A8,I$7:I$27),1),I$27))</f>
        <v>50000</v>
      </c>
      <c r="L8" s="79">
        <f t="shared" ref="L8:L71" si="6">B8</f>
        <v>98</v>
      </c>
      <c r="M8" s="80">
        <v>2</v>
      </c>
      <c r="N8" s="198">
        <f t="shared" ref="N8:N14" si="7">N7+((($N$13-$N$6)/SUM($M$7:$M$13)*M8))</f>
        <v>2678.5714285714284</v>
      </c>
      <c r="O8" s="70">
        <f t="shared" ref="O8:O15" si="8">SUMIF(P$7:P$118,N8,Q$7:Q$118)</f>
        <v>0</v>
      </c>
      <c r="P8" s="98">
        <f t="array" ref="P8">IF((SMALL(IF(N$7:N$106&gt;=$A8,N$7:N$106),1)-$A8)&lt;(IF($A8-IFERROR(LARGE(IF(N$7:N$106&lt;=$A8,N$7:N$106),1),N$106)&lt;0,$A8+IFERROR(LARGE(IF(N$7:N$106&lt;=$A8,N$7:N$106),1),N$106),$A8-IFERROR(LARGE(IF(N$7:N$106&lt;=$A8,N$7:N$106),1),N$106))),SMALL(IF(N$7:N$106&gt;=$A8,N$7:N$106),1),IFERROR(LARGE(IF(N$7:N$106&lt;=$A8,N$7:N$106),1),N$106))</f>
        <v>50000</v>
      </c>
      <c r="Q8" s="79">
        <f t="shared" ref="Q8:Q71" si="9">G8</f>
        <v>98</v>
      </c>
      <c r="R8" s="127">
        <v>2</v>
      </c>
      <c r="S8" s="109">
        <f t="shared" ref="S8:S71" si="10">A8</f>
        <v>50000</v>
      </c>
      <c r="T8" s="67">
        <f t="shared" ref="T8:T71" si="11">B8</f>
        <v>98</v>
      </c>
      <c r="U8" s="113">
        <f t="shared" ref="U8:U71" si="12">R8</f>
        <v>2</v>
      </c>
      <c r="V8" s="109">
        <f t="shared" ref="V8:V71" si="13">F8</f>
        <v>50000</v>
      </c>
      <c r="W8" s="135">
        <f t="shared" ref="W8:W71" si="14">VLOOKUP(V8,D$7:E$19,2,0)/COUNTIF(V$7:V$118,V8)</f>
        <v>69.333333333333329</v>
      </c>
      <c r="X8" s="113">
        <f t="shared" ref="X8:X71" ca="1" si="15">INDIRECT("C"&amp;MATCH(V8,$D$7:$D$19,0)+6)</f>
        <v>2</v>
      </c>
      <c r="Y8" s="109">
        <f t="shared" ref="Y8:Y71" si="16">K8</f>
        <v>50000</v>
      </c>
      <c r="Z8" s="135">
        <f t="shared" ref="Z8:Z71" si="17">VLOOKUP(Y8,$I$7:$J$27,2,0)/COUNTIF(Y$7:Y$118,Y8)</f>
        <v>69.333333333333329</v>
      </c>
      <c r="AA8" s="113">
        <f t="shared" ref="AA8:AA71" ca="1" si="18">INDIRECT("H"&amp;MATCH(Y8,$I$7:$I$27,0)+6)</f>
        <v>2</v>
      </c>
      <c r="AB8" s="109">
        <f t="shared" ref="AB8:AB71" si="19">P8</f>
        <v>50000</v>
      </c>
      <c r="AC8" s="135">
        <f t="shared" ref="AC8:AC71" si="20">VLOOKUP(AB8,$N$7:$O$106,2,0)/COUNTIF(AB$7:AB$118,AB8)</f>
        <v>98</v>
      </c>
      <c r="AD8" s="49">
        <f t="shared" ref="AD8:AD71" ca="1" si="21">INDIRECT("M"&amp;MATCH(AB8,$N$7:$N$106,0)+6)</f>
        <v>14</v>
      </c>
      <c r="AE8">
        <f t="shared" ref="AE8:AE71" si="22">ROUND(AE9+(($AE$7-$AE$118)/SUM($AF$7:$AF$117)*AF8),0)</f>
        <v>64</v>
      </c>
      <c r="AF8">
        <v>111</v>
      </c>
    </row>
    <row r="9" spans="1:32" x14ac:dyDescent="0.25">
      <c r="A9" s="71">
        <v>60000</v>
      </c>
      <c r="B9" s="63">
        <v>1</v>
      </c>
      <c r="C9" s="80">
        <v>3</v>
      </c>
      <c r="D9" s="197">
        <v>100000</v>
      </c>
      <c r="E9" s="70">
        <f t="shared" si="3"/>
        <v>249</v>
      </c>
      <c r="F9" s="98">
        <f t="array" ref="F9">IF((SMALL(IF(D$7:D$19&gt;=A9,D$7:D$19),1)-A9)&lt;(IF(A9-IFERROR(LARGE(IF(D$7:D$19&lt;=A9,D$7:D$19),1),D$19)&lt;0,A9+IFERROR(LARGE(IF(D$7:D$19&lt;=A9,D$7:D$19),1),D$19),A9-IFERROR(LARGE(IF(D$7:D$19&lt;=A9,D$7:D$19),1),D$19))),SMALL(IF(D$7:D$19&gt;=A9,D$7:D$19),1),IFERROR(LARGE(IF(D$7:D$19&lt;=A9,D$7:D$19),1),D$19))</f>
        <v>50000</v>
      </c>
      <c r="G9" s="79">
        <f t="shared" si="4"/>
        <v>1</v>
      </c>
      <c r="H9" s="78">
        <v>3</v>
      </c>
      <c r="I9" s="197">
        <v>100000</v>
      </c>
      <c r="J9" s="70">
        <f t="shared" si="5"/>
        <v>156</v>
      </c>
      <c r="K9" s="98">
        <f t="array" ref="K9">IF((SMALL(IF(I$7:I$27&gt;=$A9,I$7:I$27),1)-$A9)&lt;(IF($A9-IFERROR(LARGE(IF(I$7:I$27&lt;=$A9,I$7:I$27),1),I$19)&lt;0,$A9+IFERROR(LARGE(IF(I$7:I$27&lt;=$A9,I$7:I$27),1),I$27),$A9-IFERROR(LARGE(IF(I$7:I$27&lt;=$A9,I$7:I$27),1),I$19))),SMALL(IF(I$7:I$27&gt;=$A9,I$7:I$27),1),IFERROR(LARGE(IF(I$7:I$27&lt;=$A9,I$7:I$27),1),I$27))</f>
        <v>50000</v>
      </c>
      <c r="L9" s="79">
        <f t="shared" si="6"/>
        <v>1</v>
      </c>
      <c r="M9" s="78">
        <v>3</v>
      </c>
      <c r="N9" s="198">
        <f t="shared" si="7"/>
        <v>5357.1428571428569</v>
      </c>
      <c r="O9" s="70">
        <f t="shared" si="8"/>
        <v>0</v>
      </c>
      <c r="P9" s="98">
        <f t="array" ref="P9">IF((SMALL(IF(N$7:N$106&gt;=$A9,N$7:N$106),1)-$A9)&lt;(IF($A9-IFERROR(LARGE(IF(N$7:N$106&lt;=$A9,N$7:N$106),1),N$106)&lt;0,$A9+IFERROR(LARGE(IF(N$7:N$106&lt;=$A9,N$7:N$106),1),N$106),$A9-IFERROR(LARGE(IF(N$7:N$106&lt;=$A9,N$7:N$106),1),N$106))),SMALL(IF(N$7:N$106&gt;=$A9,N$7:N$106),1),IFERROR(LARGE(IF(N$7:N$106&lt;=$A9,N$7:N$106),1),N$106))</f>
        <v>57475.083056478405</v>
      </c>
      <c r="Q9" s="79">
        <f t="shared" si="9"/>
        <v>1</v>
      </c>
      <c r="R9" s="127">
        <v>3</v>
      </c>
      <c r="S9" s="109">
        <f t="shared" si="10"/>
        <v>60000</v>
      </c>
      <c r="T9" s="67">
        <f t="shared" si="11"/>
        <v>1</v>
      </c>
      <c r="U9" s="113">
        <f t="shared" si="12"/>
        <v>3</v>
      </c>
      <c r="V9" s="109">
        <f t="shared" si="13"/>
        <v>50000</v>
      </c>
      <c r="W9" s="135">
        <f t="shared" si="14"/>
        <v>69.333333333333329</v>
      </c>
      <c r="X9" s="113">
        <f t="shared" ca="1" si="15"/>
        <v>2</v>
      </c>
      <c r="Y9" s="109">
        <f t="shared" si="16"/>
        <v>50000</v>
      </c>
      <c r="Z9" s="135">
        <f t="shared" si="17"/>
        <v>69.333333333333329</v>
      </c>
      <c r="AA9" s="113">
        <f t="shared" ca="1" si="18"/>
        <v>2</v>
      </c>
      <c r="AB9" s="109">
        <f t="shared" si="19"/>
        <v>57475.083056478405</v>
      </c>
      <c r="AC9" s="135">
        <f t="shared" si="20"/>
        <v>1</v>
      </c>
      <c r="AD9" s="49">
        <f t="shared" ca="1" si="21"/>
        <v>15</v>
      </c>
      <c r="AE9">
        <f t="shared" si="22"/>
        <v>63</v>
      </c>
      <c r="AF9">
        <v>110</v>
      </c>
    </row>
    <row r="10" spans="1:32" x14ac:dyDescent="0.25">
      <c r="A10" s="71">
        <v>75000</v>
      </c>
      <c r="B10" s="63">
        <v>109</v>
      </c>
      <c r="C10" s="78">
        <v>4</v>
      </c>
      <c r="D10" s="197">
        <v>200000</v>
      </c>
      <c r="E10" s="70">
        <f t="shared" si="3"/>
        <v>455</v>
      </c>
      <c r="F10" s="98">
        <f t="array" ref="F10">IF((SMALL(IF(D$7:D$19&gt;=A10,D$7:D$19),1)-A10)&lt;(IF(A10-IFERROR(LARGE(IF(D$7:D$19&lt;=A10,D$7:D$19),1),D$19)&lt;0,A10+IFERROR(LARGE(IF(D$7:D$19&lt;=A10,D$7:D$19),1),D$19),A10-IFERROR(LARGE(IF(D$7:D$19&lt;=A10,D$7:D$19),1),D$19))),SMALL(IF(D$7:D$19&gt;=A10,D$7:D$19),1),IFERROR(LARGE(IF(D$7:D$19&lt;=A10,D$7:D$19),1),D$19))</f>
        <v>50000</v>
      </c>
      <c r="G10" s="79">
        <f t="shared" si="4"/>
        <v>109</v>
      </c>
      <c r="H10" s="80">
        <v>4</v>
      </c>
      <c r="I10" s="197">
        <v>150000</v>
      </c>
      <c r="J10" s="70">
        <f t="shared" si="5"/>
        <v>124</v>
      </c>
      <c r="K10" s="98">
        <f t="array" ref="K10">IF((SMALL(IF(I$7:I$27&gt;=$A10,I$7:I$27),1)-$A10)&lt;(IF($A10-IFERROR(LARGE(IF(I$7:I$27&lt;=$A10,I$7:I$27),1),I$19)&lt;0,$A10+IFERROR(LARGE(IF(I$7:I$27&lt;=$A10,I$7:I$27),1),I$27),$A10-IFERROR(LARGE(IF(I$7:I$27&lt;=$A10,I$7:I$27),1),I$19))),SMALL(IF(I$7:I$27&gt;=$A10,I$7:I$27),1),IFERROR(LARGE(IF(I$7:I$27&lt;=$A10,I$7:I$27),1),I$27))</f>
        <v>50000</v>
      </c>
      <c r="L10" s="79">
        <f t="shared" si="6"/>
        <v>109</v>
      </c>
      <c r="M10" s="80">
        <v>4</v>
      </c>
      <c r="N10" s="198">
        <f t="shared" si="7"/>
        <v>8928.5714285714275</v>
      </c>
      <c r="O10" s="70">
        <f t="shared" si="8"/>
        <v>0</v>
      </c>
      <c r="P10" s="98">
        <f t="array" ref="P10">IF((SMALL(IF(N$7:N$106&gt;=$A10,N$7:N$106),1)-$A10)&lt;(IF($A10-IFERROR(LARGE(IF(N$7:N$106&lt;=$A10,N$7:N$106),1),N$106)&lt;0,$A10+IFERROR(LARGE(IF(N$7:N$106&lt;=$A10,N$7:N$106),1),N$106),$A10-IFERROR(LARGE(IF(N$7:N$106&lt;=$A10,N$7:N$106),1),N$106))),SMALL(IF(N$7:N$106&gt;=$A10,N$7:N$106),1),IFERROR(LARGE(IF(N$7:N$106&lt;=$A10,N$7:N$106),1),N$106))</f>
        <v>73920.265780730901</v>
      </c>
      <c r="Q10" s="79">
        <f t="shared" si="9"/>
        <v>109</v>
      </c>
      <c r="R10" s="127">
        <v>4</v>
      </c>
      <c r="S10" s="109">
        <f t="shared" si="10"/>
        <v>75000</v>
      </c>
      <c r="T10" s="67">
        <f t="shared" si="11"/>
        <v>109</v>
      </c>
      <c r="U10" s="113">
        <f t="shared" si="12"/>
        <v>4</v>
      </c>
      <c r="V10" s="109">
        <f t="shared" si="13"/>
        <v>50000</v>
      </c>
      <c r="W10" s="135">
        <f t="shared" si="14"/>
        <v>69.333333333333329</v>
      </c>
      <c r="X10" s="113">
        <f t="shared" ca="1" si="15"/>
        <v>2</v>
      </c>
      <c r="Y10" s="109">
        <f t="shared" si="16"/>
        <v>50000</v>
      </c>
      <c r="Z10" s="135">
        <f t="shared" si="17"/>
        <v>69.333333333333329</v>
      </c>
      <c r="AA10" s="113">
        <f t="shared" ca="1" si="18"/>
        <v>2</v>
      </c>
      <c r="AB10" s="109">
        <f t="shared" si="19"/>
        <v>73920.265780730901</v>
      </c>
      <c r="AC10" s="135">
        <f t="shared" si="20"/>
        <v>109</v>
      </c>
      <c r="AD10" s="49">
        <f t="shared" ca="1" si="21"/>
        <v>17</v>
      </c>
      <c r="AE10">
        <f t="shared" si="22"/>
        <v>62</v>
      </c>
      <c r="AF10">
        <v>109</v>
      </c>
    </row>
    <row r="11" spans="1:32" x14ac:dyDescent="0.25">
      <c r="A11" s="71">
        <v>100000</v>
      </c>
      <c r="B11" s="63">
        <v>120</v>
      </c>
      <c r="C11" s="80">
        <v>5</v>
      </c>
      <c r="D11" s="197">
        <v>500000</v>
      </c>
      <c r="E11" s="70">
        <f t="shared" si="3"/>
        <v>300</v>
      </c>
      <c r="F11" s="98">
        <f t="array" ref="F11">IF((SMALL(IF(D$7:D$19&gt;=A11,D$7:D$19),1)-A11)&lt;(IF(A11-IFERROR(LARGE(IF(D$7:D$19&lt;=A11,D$7:D$19),1),D$19)&lt;0,A11+IFERROR(LARGE(IF(D$7:D$19&lt;=A11,D$7:D$19),1),D$19),A11-IFERROR(LARGE(IF(D$7:D$19&lt;=A11,D$7:D$19),1),D$19))),SMALL(IF(D$7:D$19&gt;=A11,D$7:D$19),1),IFERROR(LARGE(IF(D$7:D$19&lt;=A11,D$7:D$19),1),D$19))</f>
        <v>100000</v>
      </c>
      <c r="G11" s="79">
        <f t="shared" si="4"/>
        <v>120</v>
      </c>
      <c r="H11" s="78">
        <v>5</v>
      </c>
      <c r="I11" s="197">
        <v>200000</v>
      </c>
      <c r="J11" s="70">
        <f t="shared" si="5"/>
        <v>224</v>
      </c>
      <c r="K11" s="98">
        <f t="array" ref="K11">IF((SMALL(IF(I$7:I$27&gt;=$A11,I$7:I$27),1)-$A11)&lt;(IF($A11-IFERROR(LARGE(IF(I$7:I$27&lt;=$A11,I$7:I$27),1),I$19)&lt;0,$A11+IFERROR(LARGE(IF(I$7:I$27&lt;=$A11,I$7:I$27),1),I$27),$A11-IFERROR(LARGE(IF(I$7:I$27&lt;=$A11,I$7:I$27),1),I$19))),SMALL(IF(I$7:I$27&gt;=$A11,I$7:I$27),1),IFERROR(LARGE(IF(I$7:I$27&lt;=$A11,I$7:I$27),1),I$27))</f>
        <v>100000</v>
      </c>
      <c r="L11" s="79">
        <f t="shared" si="6"/>
        <v>120</v>
      </c>
      <c r="M11" s="78">
        <v>5</v>
      </c>
      <c r="N11" s="198">
        <f t="shared" si="7"/>
        <v>13392.857142857141</v>
      </c>
      <c r="O11" s="70">
        <f t="shared" si="8"/>
        <v>0</v>
      </c>
      <c r="P11" s="98">
        <f t="array" ref="P11">IF((SMALL(IF(N$7:N$106&gt;=$A11,N$7:N$106),1)-$A11)&lt;(IF($A11-IFERROR(LARGE(IF(N$7:N$106&lt;=$A11,N$7:N$106),1),N$106)&lt;0,$A11+IFERROR(LARGE(IF(N$7:N$106&lt;=$A11,N$7:N$106),1),N$106),$A11-IFERROR(LARGE(IF(N$7:N$106&lt;=$A11,N$7:N$106),1),N$106))),SMALL(IF(N$7:N$106&gt;=$A11,N$7:N$106),1),IFERROR(LARGE(IF(N$7:N$106&lt;=$A11,N$7:N$106),1),N$106))</f>
        <v>102325.58139534885</v>
      </c>
      <c r="Q11" s="79">
        <f t="shared" si="9"/>
        <v>120</v>
      </c>
      <c r="R11" s="127">
        <v>5</v>
      </c>
      <c r="S11" s="109">
        <f t="shared" si="10"/>
        <v>100000</v>
      </c>
      <c r="T11" s="67">
        <f t="shared" si="11"/>
        <v>120</v>
      </c>
      <c r="U11" s="113">
        <f t="shared" si="12"/>
        <v>5</v>
      </c>
      <c r="V11" s="109">
        <f t="shared" si="13"/>
        <v>100000</v>
      </c>
      <c r="W11" s="135">
        <f t="shared" si="14"/>
        <v>83</v>
      </c>
      <c r="X11" s="113">
        <f t="shared" ca="1" si="15"/>
        <v>3</v>
      </c>
      <c r="Y11" s="109">
        <f t="shared" si="16"/>
        <v>100000</v>
      </c>
      <c r="Z11" s="135">
        <f t="shared" si="17"/>
        <v>78</v>
      </c>
      <c r="AA11" s="113">
        <f t="shared" ca="1" si="18"/>
        <v>3</v>
      </c>
      <c r="AB11" s="109">
        <f t="shared" si="19"/>
        <v>102325.58139534885</v>
      </c>
      <c r="AC11" s="135">
        <f t="shared" si="20"/>
        <v>120</v>
      </c>
      <c r="AD11" s="49">
        <f t="shared" ca="1" si="21"/>
        <v>20</v>
      </c>
      <c r="AE11">
        <f t="shared" si="22"/>
        <v>61</v>
      </c>
      <c r="AF11">
        <v>108</v>
      </c>
    </row>
    <row r="12" spans="1:32" x14ac:dyDescent="0.25">
      <c r="A12" s="71">
        <v>125000</v>
      </c>
      <c r="B12" s="63">
        <v>36</v>
      </c>
      <c r="C12" s="80">
        <v>6</v>
      </c>
      <c r="D12" s="197">
        <v>800000</v>
      </c>
      <c r="E12" s="70">
        <f t="shared" si="3"/>
        <v>224</v>
      </c>
      <c r="F12" s="98">
        <f t="array" ref="F12">IF((SMALL(IF(D$7:D$19&gt;=A12,D$7:D$19),1)-A12)&lt;(IF(A12-IFERROR(LARGE(IF(D$7:D$19&lt;=A12,D$7:D$19),1),D$19)&lt;0,A12+IFERROR(LARGE(IF(D$7:D$19&lt;=A12,D$7:D$19),1),D$19),A12-IFERROR(LARGE(IF(D$7:D$19&lt;=A12,D$7:D$19),1),D$19))),SMALL(IF(D$7:D$19&gt;=A12,D$7:D$19),1),IFERROR(LARGE(IF(D$7:D$19&lt;=A12,D$7:D$19),1),D$19))</f>
        <v>100000</v>
      </c>
      <c r="G12" s="79">
        <f t="shared" si="4"/>
        <v>36</v>
      </c>
      <c r="H12" s="80">
        <v>6</v>
      </c>
      <c r="I12" s="197">
        <v>300000</v>
      </c>
      <c r="J12" s="70">
        <f t="shared" si="5"/>
        <v>200</v>
      </c>
      <c r="K12" s="98">
        <f t="array" ref="K12">IF((SMALL(IF(I$7:I$27&gt;=$A12,I$7:I$27),1)-$A12)&lt;(IF($A12-IFERROR(LARGE(IF(I$7:I$27&lt;=$A12,I$7:I$27),1),I$19)&lt;0,$A12+IFERROR(LARGE(IF(I$7:I$27&lt;=$A12,I$7:I$27),1),I$27),$A12-IFERROR(LARGE(IF(I$7:I$27&lt;=$A12,I$7:I$27),1),I$19))),SMALL(IF(I$7:I$27&gt;=$A12,I$7:I$27),1),IFERROR(LARGE(IF(I$7:I$27&lt;=$A12,I$7:I$27),1),I$27))</f>
        <v>100000</v>
      </c>
      <c r="L12" s="79">
        <f t="shared" si="6"/>
        <v>36</v>
      </c>
      <c r="M12" s="80">
        <v>6</v>
      </c>
      <c r="N12" s="198">
        <f t="shared" si="7"/>
        <v>18750</v>
      </c>
      <c r="O12" s="70">
        <f t="shared" si="8"/>
        <v>0</v>
      </c>
      <c r="P12" s="98">
        <f t="array" ref="P12">IF((SMALL(IF(N$7:N$106&gt;=$A12,N$7:N$106),1)-$A12)&lt;(IF($A12-IFERROR(LARGE(IF(N$7:N$106&lt;=$A12,N$7:N$106),1),N$106)&lt;0,$A12+IFERROR(LARGE(IF(N$7:N$106&lt;=$A12,N$7:N$106),1),N$106),$A12-IFERROR(LARGE(IF(N$7:N$106&lt;=$A12,N$7:N$106),1),N$106))),SMALL(IF(N$7:N$106&gt;=$A12,N$7:N$106),1),IFERROR(LARGE(IF(N$7:N$106&lt;=$A12,N$7:N$106),1),N$106))</f>
        <v>123754.15282392029</v>
      </c>
      <c r="Q12" s="79">
        <f t="shared" si="9"/>
        <v>36</v>
      </c>
      <c r="R12" s="127">
        <v>6</v>
      </c>
      <c r="S12" s="109">
        <f t="shared" si="10"/>
        <v>125000</v>
      </c>
      <c r="T12" s="67">
        <f t="shared" si="11"/>
        <v>36</v>
      </c>
      <c r="U12" s="113">
        <f t="shared" si="12"/>
        <v>6</v>
      </c>
      <c r="V12" s="109">
        <f t="shared" si="13"/>
        <v>100000</v>
      </c>
      <c r="W12" s="135">
        <f t="shared" si="14"/>
        <v>83</v>
      </c>
      <c r="X12" s="113">
        <f t="shared" ca="1" si="15"/>
        <v>3</v>
      </c>
      <c r="Y12" s="109">
        <f t="shared" si="16"/>
        <v>100000</v>
      </c>
      <c r="Z12" s="135">
        <f t="shared" si="17"/>
        <v>78</v>
      </c>
      <c r="AA12" s="113">
        <f t="shared" ca="1" si="18"/>
        <v>3</v>
      </c>
      <c r="AB12" s="109">
        <f t="shared" si="19"/>
        <v>123754.15282392029</v>
      </c>
      <c r="AC12" s="135">
        <f t="shared" si="20"/>
        <v>36</v>
      </c>
      <c r="AD12" s="49">
        <f t="shared" ca="1" si="21"/>
        <v>22</v>
      </c>
      <c r="AE12">
        <f t="shared" si="22"/>
        <v>60</v>
      </c>
      <c r="AF12">
        <v>107</v>
      </c>
    </row>
    <row r="13" spans="1:32" x14ac:dyDescent="0.25">
      <c r="A13" s="71">
        <v>150000</v>
      </c>
      <c r="B13" s="63">
        <v>93</v>
      </c>
      <c r="C13" s="78">
        <v>7</v>
      </c>
      <c r="D13" s="197">
        <v>1500000</v>
      </c>
      <c r="E13" s="70">
        <f t="shared" si="3"/>
        <v>208</v>
      </c>
      <c r="F13" s="98">
        <f t="array" ref="F13">IF((SMALL(IF(D$7:D$19&gt;=A13,D$7:D$19),1)-A13)&lt;(IF(A13-IFERROR(LARGE(IF(D$7:D$19&lt;=A13,D$7:D$19),1),D$19)&lt;0,A13+IFERROR(LARGE(IF(D$7:D$19&lt;=A13,D$7:D$19),1),D$19),A13-IFERROR(LARGE(IF(D$7:D$19&lt;=A13,D$7:D$19),1),D$19))),SMALL(IF(D$7:D$19&gt;=A13,D$7:D$19),1),IFERROR(LARGE(IF(D$7:D$19&lt;=A13,D$7:D$19),1),D$19))</f>
        <v>100000</v>
      </c>
      <c r="G13" s="79">
        <f t="shared" si="4"/>
        <v>93</v>
      </c>
      <c r="H13" s="78">
        <v>7</v>
      </c>
      <c r="I13" s="197">
        <v>400000</v>
      </c>
      <c r="J13" s="70">
        <f t="shared" si="5"/>
        <v>191</v>
      </c>
      <c r="K13" s="98">
        <f t="array" ref="K13">IF((SMALL(IF(I$7:I$27&gt;=$A13,I$7:I$27),1)-$A13)&lt;(IF($A13-IFERROR(LARGE(IF(I$7:I$27&lt;=$A13,I$7:I$27),1),I$19)&lt;0,$A13+IFERROR(LARGE(IF(I$7:I$27&lt;=$A13,I$7:I$27),1),I$27),$A13-IFERROR(LARGE(IF(I$7:I$27&lt;=$A13,I$7:I$27),1),I$19))),SMALL(IF(I$7:I$27&gt;=$A13,I$7:I$27),1),IFERROR(LARGE(IF(I$7:I$27&lt;=$A13,I$7:I$27),1),I$27))</f>
        <v>150000</v>
      </c>
      <c r="L13" s="79">
        <f t="shared" si="6"/>
        <v>93</v>
      </c>
      <c r="M13" s="78">
        <v>7</v>
      </c>
      <c r="N13" s="198">
        <v>25000</v>
      </c>
      <c r="O13" s="70">
        <f t="shared" si="8"/>
        <v>26</v>
      </c>
      <c r="P13" s="98">
        <f t="array" ref="P13">IF((SMALL(IF(N$7:N$106&gt;=$A13,N$7:N$106),1)-$A13)&lt;(IF($A13-IFERROR(LARGE(IF(N$7:N$106&lt;=$A13,N$7:N$106),1),N$106)&lt;0,$A13+IFERROR(LARGE(IF(N$7:N$106&lt;=$A13,N$7:N$106),1),N$106),$A13-IFERROR(LARGE(IF(N$7:N$106&lt;=$A13,N$7:N$106),1),N$106))),SMALL(IF(N$7:N$106&gt;=$A13,N$7:N$106),1),IFERROR(LARGE(IF(N$7:N$106&lt;=$A13,N$7:N$106),1),N$106))</f>
        <v>147176.07973421927</v>
      </c>
      <c r="Q13" s="79">
        <f t="shared" si="9"/>
        <v>93</v>
      </c>
      <c r="R13" s="127">
        <v>7</v>
      </c>
      <c r="S13" s="109">
        <f t="shared" si="10"/>
        <v>150000</v>
      </c>
      <c r="T13" s="67">
        <f t="shared" si="11"/>
        <v>93</v>
      </c>
      <c r="U13" s="113">
        <f t="shared" si="12"/>
        <v>7</v>
      </c>
      <c r="V13" s="109">
        <f t="shared" si="13"/>
        <v>100000</v>
      </c>
      <c r="W13" s="135">
        <f t="shared" si="14"/>
        <v>83</v>
      </c>
      <c r="X13" s="113">
        <f t="shared" ca="1" si="15"/>
        <v>3</v>
      </c>
      <c r="Y13" s="109">
        <f t="shared" si="16"/>
        <v>150000</v>
      </c>
      <c r="Z13" s="135">
        <f t="shared" si="17"/>
        <v>62</v>
      </c>
      <c r="AA13" s="113">
        <f t="shared" ca="1" si="18"/>
        <v>4</v>
      </c>
      <c r="AB13" s="109">
        <f t="shared" si="19"/>
        <v>147176.07973421927</v>
      </c>
      <c r="AC13" s="135">
        <f t="shared" si="20"/>
        <v>93</v>
      </c>
      <c r="AD13" s="49">
        <f t="shared" ca="1" si="21"/>
        <v>24</v>
      </c>
      <c r="AE13">
        <f t="shared" si="22"/>
        <v>59</v>
      </c>
      <c r="AF13">
        <v>106</v>
      </c>
    </row>
    <row r="14" spans="1:32" x14ac:dyDescent="0.25">
      <c r="A14" s="71">
        <v>175000</v>
      </c>
      <c r="B14" s="63">
        <v>31</v>
      </c>
      <c r="C14" s="80">
        <v>8</v>
      </c>
      <c r="D14" s="197">
        <v>3000000</v>
      </c>
      <c r="E14" s="70">
        <f t="shared" si="3"/>
        <v>242</v>
      </c>
      <c r="F14" s="98">
        <f t="array" ref="F14">IF((SMALL(IF(D$7:D$19&gt;=A14,D$7:D$19),1)-A14)&lt;(IF(A14-IFERROR(LARGE(IF(D$7:D$19&lt;=A14,D$7:D$19),1),D$19)&lt;0,A14+IFERROR(LARGE(IF(D$7:D$19&lt;=A14,D$7:D$19),1),D$19),A14-IFERROR(LARGE(IF(D$7:D$19&lt;=A14,D$7:D$19),1),D$19))),SMALL(IF(D$7:D$19&gt;=A14,D$7:D$19),1),IFERROR(LARGE(IF(D$7:D$19&lt;=A14,D$7:D$19),1),D$19))</f>
        <v>200000</v>
      </c>
      <c r="G14" s="79">
        <f t="shared" si="4"/>
        <v>31</v>
      </c>
      <c r="H14" s="80">
        <v>8</v>
      </c>
      <c r="I14" s="197">
        <v>600000</v>
      </c>
      <c r="J14" s="70">
        <f t="shared" si="5"/>
        <v>136</v>
      </c>
      <c r="K14" s="98">
        <f t="array" ref="K14">IF((SMALL(IF(I$7:I$27&gt;=$A14,I$7:I$27),1)-$A14)&lt;(IF($A14-IFERROR(LARGE(IF(I$7:I$27&lt;=$A14,I$7:I$27),1),I$19)&lt;0,$A14+IFERROR(LARGE(IF(I$7:I$27&lt;=$A14,I$7:I$27),1),I$27),$A14-IFERROR(LARGE(IF(I$7:I$27&lt;=$A14,I$7:I$27),1),I$19))),SMALL(IF(I$7:I$27&gt;=$A14,I$7:I$27),1),IFERROR(LARGE(IF(I$7:I$27&lt;=$A14,I$7:I$27),1),I$27))</f>
        <v>150000</v>
      </c>
      <c r="L14" s="79">
        <f t="shared" si="6"/>
        <v>31</v>
      </c>
      <c r="M14" s="80">
        <v>8</v>
      </c>
      <c r="N14" s="198">
        <f>N13+((($N$20-$N$13)/SUM($M$14:$M$20)*M14))</f>
        <v>27597.402597402597</v>
      </c>
      <c r="O14" s="70">
        <f t="shared" si="8"/>
        <v>0</v>
      </c>
      <c r="P14" s="98">
        <f t="array" ref="P14">IF((SMALL(IF(N$7:N$106&gt;=$A14,N$7:N$106),1)-$A14)&lt;(IF($A14-IFERROR(LARGE(IF(N$7:N$106&lt;=$A14,N$7:N$106),1),N$106)&lt;0,$A14+IFERROR(LARGE(IF(N$7:N$106&lt;=$A14,N$7:N$106),1),N$106),$A14-IFERROR(LARGE(IF(N$7:N$106&lt;=$A14,N$7:N$106),1),N$106))),SMALL(IF(N$7:N$106&gt;=$A14,N$7:N$106),1),IFERROR(LARGE(IF(N$7:N$106&lt;=$A14,N$7:N$106),1),N$106))</f>
        <v>172591.36212624583</v>
      </c>
      <c r="Q14" s="79">
        <f t="shared" si="9"/>
        <v>31</v>
      </c>
      <c r="R14" s="127">
        <v>8</v>
      </c>
      <c r="S14" s="109">
        <f t="shared" si="10"/>
        <v>175000</v>
      </c>
      <c r="T14" s="67">
        <f t="shared" si="11"/>
        <v>31</v>
      </c>
      <c r="U14" s="113">
        <f t="shared" si="12"/>
        <v>8</v>
      </c>
      <c r="V14" s="109">
        <f t="shared" si="13"/>
        <v>200000</v>
      </c>
      <c r="W14" s="135">
        <f t="shared" si="14"/>
        <v>56.875</v>
      </c>
      <c r="X14" s="113">
        <f t="shared" ca="1" si="15"/>
        <v>4</v>
      </c>
      <c r="Y14" s="109">
        <f t="shared" si="16"/>
        <v>150000</v>
      </c>
      <c r="Z14" s="135">
        <f t="shared" si="17"/>
        <v>62</v>
      </c>
      <c r="AA14" s="113">
        <f t="shared" ca="1" si="18"/>
        <v>4</v>
      </c>
      <c r="AB14" s="109">
        <f t="shared" si="19"/>
        <v>172591.36212624583</v>
      </c>
      <c r="AC14" s="135">
        <f t="shared" si="20"/>
        <v>31</v>
      </c>
      <c r="AD14" s="49">
        <f t="shared" ca="1" si="21"/>
        <v>26</v>
      </c>
      <c r="AE14">
        <f t="shared" si="22"/>
        <v>58</v>
      </c>
      <c r="AF14">
        <v>105</v>
      </c>
    </row>
    <row r="15" spans="1:32" x14ac:dyDescent="0.25">
      <c r="A15" s="71">
        <v>200000</v>
      </c>
      <c r="B15" s="63">
        <v>109</v>
      </c>
      <c r="C15" s="80">
        <v>9</v>
      </c>
      <c r="D15" s="197">
        <v>10000000</v>
      </c>
      <c r="E15" s="70">
        <f t="shared" si="3"/>
        <v>161</v>
      </c>
      <c r="F15" s="98">
        <f t="array" ref="F15">IF((SMALL(IF(D$7:D$19&gt;=A15,D$7:D$19),1)-A15)&lt;(IF(A15-IFERROR(LARGE(IF(D$7:D$19&lt;=A15,D$7:D$19),1),D$19)&lt;0,A15+IFERROR(LARGE(IF(D$7:D$19&lt;=A15,D$7:D$19),1),D$19),A15-IFERROR(LARGE(IF(D$7:D$19&lt;=A15,D$7:D$19),1),D$19))),SMALL(IF(D$7:D$19&gt;=A15,D$7:D$19),1),IFERROR(LARGE(IF(D$7:D$19&lt;=A15,D$7:D$19),1),D$19))</f>
        <v>200000</v>
      </c>
      <c r="G15" s="79">
        <f t="shared" si="4"/>
        <v>109</v>
      </c>
      <c r="H15" s="78">
        <v>9</v>
      </c>
      <c r="I15" s="197">
        <v>800000</v>
      </c>
      <c r="J15" s="70">
        <f t="shared" si="5"/>
        <v>112</v>
      </c>
      <c r="K15" s="98">
        <f t="array" ref="K15">IF((SMALL(IF(I$7:I$27&gt;=$A15,I$7:I$27),1)-$A15)&lt;(IF($A15-IFERROR(LARGE(IF(I$7:I$27&lt;=$A15,I$7:I$27),1),I$19)&lt;0,$A15+IFERROR(LARGE(IF(I$7:I$27&lt;=$A15,I$7:I$27),1),I$27),$A15-IFERROR(LARGE(IF(I$7:I$27&lt;=$A15,I$7:I$27),1),I$19))),SMALL(IF(I$7:I$27&gt;=$A15,I$7:I$27),1),IFERROR(LARGE(IF(I$7:I$27&lt;=$A15,I$7:I$27),1),I$27))</f>
        <v>200000</v>
      </c>
      <c r="L15" s="79">
        <f t="shared" si="6"/>
        <v>109</v>
      </c>
      <c r="M15" s="78">
        <v>9</v>
      </c>
      <c r="N15" s="198">
        <f t="shared" ref="N15:N21" si="23">N14+((($N$20-$N$13)/SUM($M$14:$M$20)*M15))</f>
        <v>30519.480519480519</v>
      </c>
      <c r="O15" s="70">
        <f t="shared" si="8"/>
        <v>0</v>
      </c>
      <c r="P15" s="98">
        <f t="array" ref="P15">IF((SMALL(IF(N$7:N$106&gt;=$A15,N$7:N$106),1)-$A15)&lt;(IF($A15-IFERROR(LARGE(IF(N$7:N$106&lt;=$A15,N$7:N$106),1),N$106)&lt;0,$A15+IFERROR(LARGE(IF(N$7:N$106&lt;=$A15,N$7:N$106),1),N$106),$A15-IFERROR(LARGE(IF(N$7:N$106&lt;=$A15,N$7:N$106),1),N$106))),SMALL(IF(N$7:N$106&gt;=$A15,N$7:N$106),1),IFERROR(LARGE(IF(N$7:N$106&lt;=$A15,N$7:N$106),1),N$106))</f>
        <v>200000</v>
      </c>
      <c r="Q15" s="79">
        <f t="shared" si="9"/>
        <v>109</v>
      </c>
      <c r="R15" s="127">
        <v>9</v>
      </c>
      <c r="S15" s="109">
        <f t="shared" si="10"/>
        <v>200000</v>
      </c>
      <c r="T15" s="67">
        <f t="shared" si="11"/>
        <v>109</v>
      </c>
      <c r="U15" s="113">
        <f t="shared" si="12"/>
        <v>9</v>
      </c>
      <c r="V15" s="109">
        <f t="shared" si="13"/>
        <v>200000</v>
      </c>
      <c r="W15" s="135">
        <f t="shared" si="14"/>
        <v>56.875</v>
      </c>
      <c r="X15" s="113">
        <f t="shared" ca="1" si="15"/>
        <v>4</v>
      </c>
      <c r="Y15" s="109">
        <f t="shared" si="16"/>
        <v>200000</v>
      </c>
      <c r="Z15" s="135">
        <f t="shared" si="17"/>
        <v>74.666666666666671</v>
      </c>
      <c r="AA15" s="113">
        <f t="shared" ca="1" si="18"/>
        <v>5</v>
      </c>
      <c r="AB15" s="109">
        <f t="shared" si="19"/>
        <v>200000</v>
      </c>
      <c r="AC15" s="135">
        <f t="shared" si="20"/>
        <v>109</v>
      </c>
      <c r="AD15" s="49">
        <f t="shared" ca="1" si="21"/>
        <v>28</v>
      </c>
      <c r="AE15">
        <f t="shared" si="22"/>
        <v>57</v>
      </c>
      <c r="AF15">
        <v>104</v>
      </c>
    </row>
    <row r="16" spans="1:32" x14ac:dyDescent="0.25">
      <c r="A16" s="71">
        <v>225000</v>
      </c>
      <c r="B16" s="63">
        <v>28</v>
      </c>
      <c r="C16" s="78">
        <v>10</v>
      </c>
      <c r="D16" s="197">
        <v>30000000</v>
      </c>
      <c r="E16" s="70">
        <f t="shared" si="3"/>
        <v>75</v>
      </c>
      <c r="F16" s="98">
        <f t="array" ref="F16">IF((SMALL(IF(D$7:D$19&gt;=A16,D$7:D$19),1)-A16)&lt;(IF(A16-IFERROR(LARGE(IF(D$7:D$19&lt;=A16,D$7:D$19),1),D$19)&lt;0,A16+IFERROR(LARGE(IF(D$7:D$19&lt;=A16,D$7:D$19),1),D$19),A16-IFERROR(LARGE(IF(D$7:D$19&lt;=A16,D$7:D$19),1),D$19))),SMALL(IF(D$7:D$19&gt;=A16,D$7:D$19),1),IFERROR(LARGE(IF(D$7:D$19&lt;=A16,D$7:D$19),1),D$19))</f>
        <v>200000</v>
      </c>
      <c r="G16" s="79">
        <f t="shared" si="4"/>
        <v>28</v>
      </c>
      <c r="H16" s="80">
        <v>10</v>
      </c>
      <c r="I16" s="197">
        <v>1000000</v>
      </c>
      <c r="J16" s="70">
        <f t="shared" si="5"/>
        <v>133</v>
      </c>
      <c r="K16" s="98">
        <f t="array" ref="K16">IF((SMALL(IF(I$7:I$27&gt;=$A16,I$7:I$27),1)-$A16)&lt;(IF($A16-IFERROR(LARGE(IF(I$7:I$27&lt;=$A16,I$7:I$27),1),I$19)&lt;0,$A16+IFERROR(LARGE(IF(I$7:I$27&lt;=$A16,I$7:I$27),1),I$27),$A16-IFERROR(LARGE(IF(I$7:I$27&lt;=$A16,I$7:I$27),1),I$19))),SMALL(IF(I$7:I$27&gt;=$A16,I$7:I$27),1),IFERROR(LARGE(IF(I$7:I$27&lt;=$A16,I$7:I$27),1),I$27))</f>
        <v>200000</v>
      </c>
      <c r="L16" s="79">
        <f t="shared" si="6"/>
        <v>28</v>
      </c>
      <c r="M16" s="80">
        <v>10</v>
      </c>
      <c r="N16" s="198">
        <f t="shared" si="23"/>
        <v>33766.233766233767</v>
      </c>
      <c r="O16" s="70">
        <f>SUMIF(P$7:P$118,N16,Q$7:Q$118)</f>
        <v>0</v>
      </c>
      <c r="P16" s="98">
        <f t="array" ref="P16">IF((SMALL(IF(N$7:N$106&gt;=$A16,N$7:N$106),1)-$A16)&lt;(IF($A16-IFERROR(LARGE(IF(N$7:N$106&lt;=$A16,N$7:N$106),1),N$106)&lt;0,$A16+IFERROR(LARGE(IF(N$7:N$106&lt;=$A16,N$7:N$106),1),N$106),$A16-IFERROR(LARGE(IF(N$7:N$106&lt;=$A16,N$7:N$106),1),N$106))),SMALL(IF(N$7:N$106&gt;=$A16,N$7:N$106),1),IFERROR(LARGE(IF(N$7:N$106&lt;=$A16,N$7:N$106),1),N$106))</f>
        <v>235010.06036217304</v>
      </c>
      <c r="Q16" s="79">
        <f t="shared" si="9"/>
        <v>28</v>
      </c>
      <c r="R16" s="127">
        <v>10</v>
      </c>
      <c r="S16" s="109">
        <f t="shared" si="10"/>
        <v>225000</v>
      </c>
      <c r="T16" s="67">
        <f t="shared" si="11"/>
        <v>28</v>
      </c>
      <c r="U16" s="113">
        <f t="shared" si="12"/>
        <v>10</v>
      </c>
      <c r="V16" s="109">
        <f t="shared" si="13"/>
        <v>200000</v>
      </c>
      <c r="W16" s="135">
        <f t="shared" si="14"/>
        <v>56.875</v>
      </c>
      <c r="X16" s="113">
        <f t="shared" ca="1" si="15"/>
        <v>4</v>
      </c>
      <c r="Y16" s="109">
        <f t="shared" si="16"/>
        <v>200000</v>
      </c>
      <c r="Z16" s="135">
        <f t="shared" si="17"/>
        <v>74.666666666666671</v>
      </c>
      <c r="AA16" s="113">
        <f t="shared" ca="1" si="18"/>
        <v>5</v>
      </c>
      <c r="AB16" s="109">
        <f t="shared" si="19"/>
        <v>235010.06036217304</v>
      </c>
      <c r="AC16" s="135">
        <f t="shared" si="20"/>
        <v>57.5</v>
      </c>
      <c r="AD16" s="49">
        <f t="shared" ca="1" si="21"/>
        <v>29</v>
      </c>
      <c r="AE16">
        <f t="shared" si="22"/>
        <v>56</v>
      </c>
      <c r="AF16">
        <v>103</v>
      </c>
    </row>
    <row r="17" spans="1:32" x14ac:dyDescent="0.25">
      <c r="A17" s="71">
        <v>250000</v>
      </c>
      <c r="B17" s="63">
        <v>87</v>
      </c>
      <c r="C17" s="80">
        <v>11</v>
      </c>
      <c r="D17" s="197">
        <v>70000000</v>
      </c>
      <c r="E17" s="70">
        <f t="shared" si="3"/>
        <v>16</v>
      </c>
      <c r="F17" s="98">
        <f t="array" ref="F17">IF((SMALL(IF(D$7:D$19&gt;=A17,D$7:D$19),1)-A17)&lt;(IF(A17-IFERROR(LARGE(IF(D$7:D$19&lt;=A17,D$7:D$19),1),D$19)&lt;0,A17+IFERROR(LARGE(IF(D$7:D$19&lt;=A17,D$7:D$19),1),D$19),A17-IFERROR(LARGE(IF(D$7:D$19&lt;=A17,D$7:D$19),1),D$19))),SMALL(IF(D$7:D$19&gt;=A17,D$7:D$19),1),IFERROR(LARGE(IF(D$7:D$19&lt;=A17,D$7:D$19),1),D$19))</f>
        <v>200000</v>
      </c>
      <c r="G17" s="79">
        <f t="shared" si="4"/>
        <v>87</v>
      </c>
      <c r="H17" s="78">
        <v>11</v>
      </c>
      <c r="I17" s="197">
        <v>1500000</v>
      </c>
      <c r="J17" s="70">
        <f t="shared" si="5"/>
        <v>92</v>
      </c>
      <c r="K17" s="98">
        <f t="array" ref="K17">IF((SMALL(IF(I$7:I$27&gt;=$A17,I$7:I$27),1)-$A17)&lt;(IF($A17-IFERROR(LARGE(IF(I$7:I$27&lt;=$A17,I$7:I$27),1),I$19)&lt;0,$A17+IFERROR(LARGE(IF(I$7:I$27&lt;=$A17,I$7:I$27),1),I$27),$A17-IFERROR(LARGE(IF(I$7:I$27&lt;=$A17,I$7:I$27),1),I$19))),SMALL(IF(I$7:I$27&gt;=$A17,I$7:I$27),1),IFERROR(LARGE(IF(I$7:I$27&lt;=$A17,I$7:I$27),1),I$27))</f>
        <v>200000</v>
      </c>
      <c r="L17" s="79">
        <f t="shared" si="6"/>
        <v>87</v>
      </c>
      <c r="M17" s="78">
        <v>11</v>
      </c>
      <c r="N17" s="198">
        <f t="shared" si="23"/>
        <v>37337.662337662339</v>
      </c>
      <c r="O17" s="70">
        <f>SUMIF(P$7:P$118,N17,Q$7:Q$118)</f>
        <v>0</v>
      </c>
      <c r="P17" s="98">
        <f t="array" ref="P17">IF((SMALL(IF(N$7:N$106&gt;=$A17,N$7:N$106),1)-$A17)&lt;(IF($A17-IFERROR(LARGE(IF(N$7:N$106&lt;=$A17,N$7:N$106),1),N$106)&lt;0,$A17+IFERROR(LARGE(IF(N$7:N$106&lt;=$A17,N$7:N$106),1),N$106),$A17-IFERROR(LARGE(IF(N$7:N$106&lt;=$A17,N$7:N$106),1),N$106))),SMALL(IF(N$7:N$106&gt;=$A17,N$7:N$106),1),IFERROR(LARGE(IF(N$7:N$106&lt;=$A17,N$7:N$106),1),N$106))</f>
        <v>235010.06036217304</v>
      </c>
      <c r="Q17" s="79">
        <f t="shared" si="9"/>
        <v>87</v>
      </c>
      <c r="R17" s="127">
        <v>11</v>
      </c>
      <c r="S17" s="109">
        <f t="shared" si="10"/>
        <v>250000</v>
      </c>
      <c r="T17" s="67">
        <f t="shared" si="11"/>
        <v>87</v>
      </c>
      <c r="U17" s="113">
        <f t="shared" si="12"/>
        <v>11</v>
      </c>
      <c r="V17" s="109">
        <f t="shared" si="13"/>
        <v>200000</v>
      </c>
      <c r="W17" s="135">
        <f t="shared" si="14"/>
        <v>56.875</v>
      </c>
      <c r="X17" s="113">
        <f t="shared" ca="1" si="15"/>
        <v>4</v>
      </c>
      <c r="Y17" s="109">
        <f t="shared" si="16"/>
        <v>200000</v>
      </c>
      <c r="Z17" s="135">
        <f t="shared" si="17"/>
        <v>74.666666666666671</v>
      </c>
      <c r="AA17" s="113">
        <f t="shared" ca="1" si="18"/>
        <v>5</v>
      </c>
      <c r="AB17" s="109">
        <f t="shared" si="19"/>
        <v>235010.06036217304</v>
      </c>
      <c r="AC17" s="135">
        <f t="shared" si="20"/>
        <v>57.5</v>
      </c>
      <c r="AD17" s="49">
        <f t="shared" ca="1" si="21"/>
        <v>29</v>
      </c>
      <c r="AE17">
        <f t="shared" si="22"/>
        <v>55</v>
      </c>
      <c r="AF17">
        <v>102</v>
      </c>
    </row>
    <row r="18" spans="1:32" x14ac:dyDescent="0.25">
      <c r="A18" s="71">
        <v>275000</v>
      </c>
      <c r="B18" s="63">
        <v>12</v>
      </c>
      <c r="C18" s="80">
        <v>12</v>
      </c>
      <c r="D18" s="197">
        <v>130000000</v>
      </c>
      <c r="E18" s="70">
        <f t="shared" si="3"/>
        <v>5</v>
      </c>
      <c r="F18" s="98">
        <f t="array" ref="F18">IF((SMALL(IF(D$7:D$19&gt;=A18,D$7:D$19),1)-A18)&lt;(IF(A18-IFERROR(LARGE(IF(D$7:D$19&lt;=A18,D$7:D$19),1),D$19)&lt;0,A18+IFERROR(LARGE(IF(D$7:D$19&lt;=A18,D$7:D$19),1),D$19),A18-IFERROR(LARGE(IF(D$7:D$19&lt;=A18,D$7:D$19),1),D$19))),SMALL(IF(D$7:D$19&gt;=A18,D$7:D$19),1),IFERROR(LARGE(IF(D$7:D$19&lt;=A18,D$7:D$19),1),D$19))</f>
        <v>200000</v>
      </c>
      <c r="G18" s="79">
        <f t="shared" si="4"/>
        <v>12</v>
      </c>
      <c r="H18" s="80">
        <v>12</v>
      </c>
      <c r="I18" s="197">
        <v>2000000</v>
      </c>
      <c r="J18" s="70">
        <f t="shared" si="5"/>
        <v>113</v>
      </c>
      <c r="K18" s="98">
        <f t="array" ref="K18">IF((SMALL(IF(I$7:I$27&gt;=$A18,I$7:I$27),1)-$A18)&lt;(IF($A18-IFERROR(LARGE(IF(I$7:I$27&lt;=$A18,I$7:I$27),1),I$19)&lt;0,$A18+IFERROR(LARGE(IF(I$7:I$27&lt;=$A18,I$7:I$27),1),I$27),$A18-IFERROR(LARGE(IF(I$7:I$27&lt;=$A18,I$7:I$27),1),I$19))),SMALL(IF(I$7:I$27&gt;=$A18,I$7:I$27),1),IFERROR(LARGE(IF(I$7:I$27&lt;=$A18,I$7:I$27),1),I$27))</f>
        <v>300000</v>
      </c>
      <c r="L18" s="79">
        <f t="shared" si="6"/>
        <v>12</v>
      </c>
      <c r="M18" s="80">
        <v>12</v>
      </c>
      <c r="N18" s="198">
        <f t="shared" si="23"/>
        <v>41233.766233766233</v>
      </c>
      <c r="O18" s="70">
        <f>SUMIF(P$7:P$118,N18,Q$7:Q$118)</f>
        <v>0</v>
      </c>
      <c r="P18" s="98">
        <f t="array" ref="P18">IF((SMALL(IF(N$7:N$106&gt;=$A18,N$7:N$106),1)-$A18)&lt;(IF($A18-IFERROR(LARGE(IF(N$7:N$106&lt;=$A18,N$7:N$106),1),N$106)&lt;0,$A18+IFERROR(LARGE(IF(N$7:N$106&lt;=$A18,N$7:N$106),1),N$106),$A18-IFERROR(LARGE(IF(N$7:N$106&lt;=$A18,N$7:N$106),1),N$106))),SMALL(IF(N$7:N$106&gt;=$A18,N$7:N$106),1),IFERROR(LARGE(IF(N$7:N$106&lt;=$A18,N$7:N$106),1),N$106))</f>
        <v>271227.36418511067</v>
      </c>
      <c r="Q18" s="79">
        <f t="shared" si="9"/>
        <v>12</v>
      </c>
      <c r="R18" s="127">
        <v>12</v>
      </c>
      <c r="S18" s="109">
        <f t="shared" si="10"/>
        <v>275000</v>
      </c>
      <c r="T18" s="67">
        <f t="shared" si="11"/>
        <v>12</v>
      </c>
      <c r="U18" s="113">
        <f t="shared" si="12"/>
        <v>12</v>
      </c>
      <c r="V18" s="109">
        <f t="shared" si="13"/>
        <v>200000</v>
      </c>
      <c r="W18" s="135">
        <f t="shared" si="14"/>
        <v>56.875</v>
      </c>
      <c r="X18" s="113">
        <f t="shared" ca="1" si="15"/>
        <v>4</v>
      </c>
      <c r="Y18" s="109">
        <f t="shared" si="16"/>
        <v>300000</v>
      </c>
      <c r="Z18" s="135">
        <f t="shared" si="17"/>
        <v>50</v>
      </c>
      <c r="AA18" s="113">
        <f t="shared" ca="1" si="18"/>
        <v>6</v>
      </c>
      <c r="AB18" s="109">
        <f t="shared" si="19"/>
        <v>271227.36418511067</v>
      </c>
      <c r="AC18" s="135">
        <f t="shared" si="20"/>
        <v>12</v>
      </c>
      <c r="AD18" s="49">
        <f t="shared" ca="1" si="21"/>
        <v>30</v>
      </c>
      <c r="AE18">
        <f t="shared" si="22"/>
        <v>54</v>
      </c>
      <c r="AF18">
        <v>101</v>
      </c>
    </row>
    <row r="19" spans="1:32" x14ac:dyDescent="0.25">
      <c r="A19" s="71">
        <v>300000</v>
      </c>
      <c r="B19" s="63">
        <v>126</v>
      </c>
      <c r="C19" s="80">
        <v>13</v>
      </c>
      <c r="D19" s="197">
        <v>250000000</v>
      </c>
      <c r="E19" s="70">
        <f t="shared" si="3"/>
        <v>0</v>
      </c>
      <c r="F19" s="98">
        <f t="array" ref="F19">IF((SMALL(IF(D$7:D$19&gt;=A19,D$7:D$19),1)-A19)&lt;(IF(A19-IFERROR(LARGE(IF(D$7:D$19&lt;=A19,D$7:D$19),1),D$19)&lt;0,A19+IFERROR(LARGE(IF(D$7:D$19&lt;=A19,D$7:D$19),1),D$19),A19-IFERROR(LARGE(IF(D$7:D$19&lt;=A19,D$7:D$19),1),D$19))),SMALL(IF(D$7:D$19&gt;=A19,D$7:D$19),1),IFERROR(LARGE(IF(D$7:D$19&lt;=A19,D$7:D$19),1),D$19))</f>
        <v>200000</v>
      </c>
      <c r="G19" s="79">
        <f t="shared" si="4"/>
        <v>126</v>
      </c>
      <c r="H19" s="78">
        <v>13</v>
      </c>
      <c r="I19" s="197">
        <v>3000000</v>
      </c>
      <c r="J19" s="70">
        <f t="shared" si="5"/>
        <v>115</v>
      </c>
      <c r="K19" s="98">
        <f t="array" ref="K19">IF((SMALL(IF(I$7:I$27&gt;=$A19,I$7:I$27),1)-$A19)&lt;(IF($A19-IFERROR(LARGE(IF(I$7:I$27&lt;=$A19,I$7:I$27),1),I$19)&lt;0,$A19+IFERROR(LARGE(IF(I$7:I$27&lt;=$A19,I$7:I$27),1),I$27),$A19-IFERROR(LARGE(IF(I$7:I$27&lt;=$A19,I$7:I$27),1),I$19))),SMALL(IF(I$7:I$27&gt;=$A19,I$7:I$27),1),IFERROR(LARGE(IF(I$7:I$27&lt;=$A19,I$7:I$27),1),I$27))</f>
        <v>300000</v>
      </c>
      <c r="L19" s="79">
        <f t="shared" si="6"/>
        <v>126</v>
      </c>
      <c r="M19" s="78">
        <v>13</v>
      </c>
      <c r="N19" s="198">
        <f t="shared" si="23"/>
        <v>45454.545454545456</v>
      </c>
      <c r="O19" s="70">
        <f>SUMIF(P$7:P$118,N19,Q$7:Q$118)</f>
        <v>0</v>
      </c>
      <c r="P19" s="98">
        <f t="array" ref="P19">IF((SMALL(IF(N$7:N$106&gt;=$A19,N$7:N$106),1)-$A19)&lt;(IF($A19-IFERROR(LARGE(IF(N$7:N$106&lt;=$A19,N$7:N$106),1),N$106)&lt;0,$A19+IFERROR(LARGE(IF(N$7:N$106&lt;=$A19,N$7:N$106),1),N$106),$A19-IFERROR(LARGE(IF(N$7:N$106&lt;=$A19,N$7:N$106),1),N$106))),SMALL(IF(N$7:N$106&gt;=$A19,N$7:N$106),1),IFERROR(LARGE(IF(N$7:N$106&lt;=$A19,N$7:N$106),1),N$106))</f>
        <v>308651.9114688129</v>
      </c>
      <c r="Q19" s="79">
        <f t="shared" si="9"/>
        <v>126</v>
      </c>
      <c r="R19" s="127">
        <v>13</v>
      </c>
      <c r="S19" s="109">
        <f t="shared" si="10"/>
        <v>300000</v>
      </c>
      <c r="T19" s="67">
        <f t="shared" si="11"/>
        <v>126</v>
      </c>
      <c r="U19" s="113">
        <f t="shared" si="12"/>
        <v>13</v>
      </c>
      <c r="V19" s="109">
        <f t="shared" si="13"/>
        <v>200000</v>
      </c>
      <c r="W19" s="135">
        <f t="shared" si="14"/>
        <v>56.875</v>
      </c>
      <c r="X19" s="113">
        <f t="shared" ca="1" si="15"/>
        <v>4</v>
      </c>
      <c r="Y19" s="109">
        <f t="shared" si="16"/>
        <v>300000</v>
      </c>
      <c r="Z19" s="135">
        <f t="shared" si="17"/>
        <v>50</v>
      </c>
      <c r="AA19" s="113">
        <f t="shared" ca="1" si="18"/>
        <v>6</v>
      </c>
      <c r="AB19" s="109">
        <f t="shared" si="19"/>
        <v>308651.9114688129</v>
      </c>
      <c r="AC19" s="135">
        <f t="shared" si="20"/>
        <v>79.5</v>
      </c>
      <c r="AD19" s="49">
        <f t="shared" ca="1" si="21"/>
        <v>31</v>
      </c>
      <c r="AE19">
        <f t="shared" si="22"/>
        <v>53</v>
      </c>
      <c r="AF19">
        <v>100</v>
      </c>
    </row>
    <row r="20" spans="1:32" x14ac:dyDescent="0.25">
      <c r="A20" s="71">
        <v>325000</v>
      </c>
      <c r="B20" s="63">
        <v>33</v>
      </c>
      <c r="C20" s="80"/>
      <c r="D20" s="59"/>
      <c r="E20" s="70"/>
      <c r="F20" s="98">
        <f t="array" ref="F20">IF((SMALL(IF(D$7:D$19&gt;=A20,D$7:D$19),1)-A20)&lt;(IF(A20-IFERROR(LARGE(IF(D$7:D$19&lt;=A20,D$7:D$19),1),D$19)&lt;0,A20+IFERROR(LARGE(IF(D$7:D$19&lt;=A20,D$7:D$19),1),D$19),A20-IFERROR(LARGE(IF(D$7:D$19&lt;=A20,D$7:D$19),1),D$19))),SMALL(IF(D$7:D$19&gt;=A20,D$7:D$19),1),IFERROR(LARGE(IF(D$7:D$19&lt;=A20,D$7:D$19),1),D$19))</f>
        <v>200000</v>
      </c>
      <c r="G20" s="79">
        <f t="shared" si="4"/>
        <v>33</v>
      </c>
      <c r="H20" s="80">
        <v>14</v>
      </c>
      <c r="I20" s="197">
        <v>5000000</v>
      </c>
      <c r="J20" s="70">
        <f t="shared" si="5"/>
        <v>82</v>
      </c>
      <c r="K20" s="98">
        <f t="array" ref="K20">IF((SMALL(IF(I$7:I$27&gt;=$A20,I$7:I$27),1)-$A20)&lt;(IF($A20-IFERROR(LARGE(IF(I$7:I$27&lt;=$A20,I$7:I$27),1),I$19)&lt;0,$A20+IFERROR(LARGE(IF(I$7:I$27&lt;=$A20,I$7:I$27),1),I$27),$A20-IFERROR(LARGE(IF(I$7:I$27&lt;=$A20,I$7:I$27),1),I$19))),SMALL(IF(I$7:I$27&gt;=$A20,I$7:I$27),1),IFERROR(LARGE(IF(I$7:I$27&lt;=$A20,I$7:I$27),1),I$27))</f>
        <v>300000</v>
      </c>
      <c r="L20" s="79">
        <f t="shared" si="6"/>
        <v>33</v>
      </c>
      <c r="M20" s="80">
        <v>14</v>
      </c>
      <c r="N20" s="198">
        <v>50000</v>
      </c>
      <c r="O20" s="70">
        <f>SUMIF(P$7:P$118,N20,Q$7:Q$118)</f>
        <v>98</v>
      </c>
      <c r="P20" s="98">
        <f t="array" ref="P20">IF((SMALL(IF(N$7:N$106&gt;=$A20,N$7:N$106),1)-$A20)&lt;(IF($A20-IFERROR(LARGE(IF(N$7:N$106&lt;=$A20,N$7:N$106),1),N$106)&lt;0,$A20+IFERROR(LARGE(IF(N$7:N$106&lt;=$A20,N$7:N$106),1),N$106),$A20-IFERROR(LARGE(IF(N$7:N$106&lt;=$A20,N$7:N$106),1),N$106))),SMALL(IF(N$7:N$106&gt;=$A20,N$7:N$106),1),IFERROR(LARGE(IF(N$7:N$106&lt;=$A20,N$7:N$106),1),N$106))</f>
        <v>308651.9114688129</v>
      </c>
      <c r="Q20" s="79">
        <f t="shared" si="9"/>
        <v>33</v>
      </c>
      <c r="R20" s="127">
        <v>14</v>
      </c>
      <c r="S20" s="109">
        <f t="shared" si="10"/>
        <v>325000</v>
      </c>
      <c r="T20" s="67">
        <f t="shared" si="11"/>
        <v>33</v>
      </c>
      <c r="U20" s="113">
        <f t="shared" si="12"/>
        <v>14</v>
      </c>
      <c r="V20" s="109">
        <f t="shared" si="13"/>
        <v>200000</v>
      </c>
      <c r="W20" s="135">
        <f t="shared" si="14"/>
        <v>56.875</v>
      </c>
      <c r="X20" s="113">
        <f t="shared" ca="1" si="15"/>
        <v>4</v>
      </c>
      <c r="Y20" s="109">
        <f t="shared" si="16"/>
        <v>300000</v>
      </c>
      <c r="Z20" s="135">
        <f t="shared" si="17"/>
        <v>50</v>
      </c>
      <c r="AA20" s="113">
        <f t="shared" ca="1" si="18"/>
        <v>6</v>
      </c>
      <c r="AB20" s="109">
        <f t="shared" si="19"/>
        <v>308651.9114688129</v>
      </c>
      <c r="AC20" s="135">
        <f t="shared" si="20"/>
        <v>79.5</v>
      </c>
      <c r="AD20" s="49">
        <f t="shared" ca="1" si="21"/>
        <v>31</v>
      </c>
      <c r="AE20">
        <f t="shared" si="22"/>
        <v>52</v>
      </c>
      <c r="AF20">
        <v>99</v>
      </c>
    </row>
    <row r="21" spans="1:32" x14ac:dyDescent="0.25">
      <c r="A21" s="71">
        <v>350000</v>
      </c>
      <c r="B21" s="63">
        <v>29</v>
      </c>
      <c r="C21" s="80"/>
      <c r="D21" s="59"/>
      <c r="E21" s="70"/>
      <c r="F21" s="98">
        <f t="array" ref="F21">IF((SMALL(IF(D$7:D$19&gt;=A21,D$7:D$19),1)-A21)&lt;(IF(A21-IFERROR(LARGE(IF(D$7:D$19&lt;=A21,D$7:D$19),1),D$19)&lt;0,A21+IFERROR(LARGE(IF(D$7:D$19&lt;=A21,D$7:D$19),1),D$19),A21-IFERROR(LARGE(IF(D$7:D$19&lt;=A21,D$7:D$19),1),D$19))),SMALL(IF(D$7:D$19&gt;=A21,D$7:D$19),1),IFERROR(LARGE(IF(D$7:D$19&lt;=A21,D$7:D$19),1),D$19))</f>
        <v>200000</v>
      </c>
      <c r="G21" s="79">
        <f t="shared" si="4"/>
        <v>29</v>
      </c>
      <c r="H21" s="78">
        <v>15</v>
      </c>
      <c r="I21" s="197">
        <v>8000000</v>
      </c>
      <c r="J21" s="70">
        <f t="shared" si="5"/>
        <v>48</v>
      </c>
      <c r="K21" s="98">
        <f t="array" ref="K21">IF((SMALL(IF(I$7:I$27&gt;=$A21,I$7:I$27),1)-$A21)&lt;(IF($A21-IFERROR(LARGE(IF(I$7:I$27&lt;=$A21,I$7:I$27),1),I$19)&lt;0,$A21+IFERROR(LARGE(IF(I$7:I$27&lt;=$A21,I$7:I$27),1),I$27),$A21-IFERROR(LARGE(IF(I$7:I$27&lt;=$A21,I$7:I$27),1),I$19))),SMALL(IF(I$7:I$27&gt;=$A21,I$7:I$27),1),IFERROR(LARGE(IF(I$7:I$27&lt;=$A21,I$7:I$27),1),I$27))</f>
        <v>300000</v>
      </c>
      <c r="L21" s="79">
        <f t="shared" si="6"/>
        <v>29</v>
      </c>
      <c r="M21" s="78">
        <v>15</v>
      </c>
      <c r="N21" s="198">
        <f>N20+((($N$34-$N$20)/SUM($M$21:$M$34)*M21))</f>
        <v>57475.083056478405</v>
      </c>
      <c r="O21" s="70">
        <f>SUMIF(P$7:P$118,N21,Q$7:Q$118)</f>
        <v>1</v>
      </c>
      <c r="P21" s="98">
        <f t="array" ref="P21">IF((SMALL(IF(N$7:N$106&gt;=$A21,N$7:N$106),1)-$A21)&lt;(IF($A21-IFERROR(LARGE(IF(N$7:N$106&lt;=$A21,N$7:N$106),1),N$106)&lt;0,$A21+IFERROR(LARGE(IF(N$7:N$106&lt;=$A21,N$7:N$106),1),N$106),$A21-IFERROR(LARGE(IF(N$7:N$106&lt;=$A21,N$7:N$106),1),N$106))),SMALL(IF(N$7:N$106&gt;=$A21,N$7:N$106),1),IFERROR(LARGE(IF(N$7:N$106&lt;=$A21,N$7:N$106),1),N$106))</f>
        <v>347283.70221327973</v>
      </c>
      <c r="Q21" s="79">
        <f t="shared" si="9"/>
        <v>29</v>
      </c>
      <c r="R21" s="127">
        <v>15</v>
      </c>
      <c r="S21" s="109">
        <f t="shared" si="10"/>
        <v>350000</v>
      </c>
      <c r="T21" s="67">
        <f t="shared" si="11"/>
        <v>29</v>
      </c>
      <c r="U21" s="113">
        <f t="shared" si="12"/>
        <v>15</v>
      </c>
      <c r="V21" s="109">
        <f t="shared" si="13"/>
        <v>200000</v>
      </c>
      <c r="W21" s="135">
        <f t="shared" si="14"/>
        <v>56.875</v>
      </c>
      <c r="X21" s="113">
        <f t="shared" ca="1" si="15"/>
        <v>4</v>
      </c>
      <c r="Y21" s="109">
        <f t="shared" si="16"/>
        <v>300000</v>
      </c>
      <c r="Z21" s="135">
        <f t="shared" si="17"/>
        <v>50</v>
      </c>
      <c r="AA21" s="113">
        <f t="shared" ca="1" si="18"/>
        <v>6</v>
      </c>
      <c r="AB21" s="109">
        <f t="shared" si="19"/>
        <v>347283.70221327973</v>
      </c>
      <c r="AC21" s="135">
        <f t="shared" si="20"/>
        <v>29</v>
      </c>
      <c r="AD21" s="49">
        <f t="shared" ca="1" si="21"/>
        <v>32</v>
      </c>
      <c r="AE21">
        <f t="shared" si="22"/>
        <v>51</v>
      </c>
      <c r="AF21">
        <v>98</v>
      </c>
    </row>
    <row r="22" spans="1:32" x14ac:dyDescent="0.25">
      <c r="A22" s="71">
        <v>375000</v>
      </c>
      <c r="B22" s="63">
        <v>3</v>
      </c>
      <c r="C22" s="80"/>
      <c r="D22" s="59"/>
      <c r="E22" s="70"/>
      <c r="F22" s="98">
        <f t="array" ref="F22">IF((SMALL(IF(D$7:D$19&gt;=A22,D$7:D$19),1)-A22)&lt;(IF(A22-IFERROR(LARGE(IF(D$7:D$19&lt;=A22,D$7:D$19),1),D$19)&lt;0,A22+IFERROR(LARGE(IF(D$7:D$19&lt;=A22,D$7:D$19),1),D$19),A22-IFERROR(LARGE(IF(D$7:D$19&lt;=A22,D$7:D$19),1),D$19))),SMALL(IF(D$7:D$19&gt;=A22,D$7:D$19),1),IFERROR(LARGE(IF(D$7:D$19&lt;=A22,D$7:D$19),1),D$19))</f>
        <v>500000</v>
      </c>
      <c r="G22" s="79">
        <f t="shared" si="4"/>
        <v>3</v>
      </c>
      <c r="H22" s="80">
        <v>16</v>
      </c>
      <c r="I22" s="197">
        <v>10000000</v>
      </c>
      <c r="J22" s="70">
        <f t="shared" si="5"/>
        <v>113</v>
      </c>
      <c r="K22" s="98">
        <f t="array" ref="K22">IF((SMALL(IF(I$7:I$27&gt;=$A22,I$7:I$27),1)-$A22)&lt;(IF($A22-IFERROR(LARGE(IF(I$7:I$27&lt;=$A22,I$7:I$27),1),I$19)&lt;0,$A22+IFERROR(LARGE(IF(I$7:I$27&lt;=$A22,I$7:I$27),1),I$27),$A22-IFERROR(LARGE(IF(I$7:I$27&lt;=$A22,I$7:I$27),1),I$19))),SMALL(IF(I$7:I$27&gt;=$A22,I$7:I$27),1),IFERROR(LARGE(IF(I$7:I$27&lt;=$A22,I$7:I$27),1),I$27))</f>
        <v>400000</v>
      </c>
      <c r="L22" s="79">
        <f t="shared" si="6"/>
        <v>3</v>
      </c>
      <c r="M22" s="80">
        <v>16</v>
      </c>
      <c r="N22" s="198">
        <f t="shared" ref="N22:N33" si="24">N21+((($N$34-$N$20)/SUM($M$21:$M$34)*M22))</f>
        <v>65448.504983388702</v>
      </c>
      <c r="O22" s="70">
        <f>SUMIF(P$7:P$118,N22,Q$7:Q$118)</f>
        <v>0</v>
      </c>
      <c r="P22" s="98">
        <f t="array" ref="P22">IF((SMALL(IF(N$7:N$106&gt;=$A22,N$7:N$106),1)-$A22)&lt;(IF($A22-IFERROR(LARGE(IF(N$7:N$106&lt;=$A22,N$7:N$106),1),N$106)&lt;0,$A22+IFERROR(LARGE(IF(N$7:N$106&lt;=$A22,N$7:N$106),1),N$106),$A22-IFERROR(LARGE(IF(N$7:N$106&lt;=$A22,N$7:N$106),1),N$106))),SMALL(IF(N$7:N$106&gt;=$A22,N$7:N$106),1),IFERROR(LARGE(IF(N$7:N$106&lt;=$A22,N$7:N$106),1),N$106))</f>
        <v>387122.73641851114</v>
      </c>
      <c r="Q22" s="79">
        <f t="shared" si="9"/>
        <v>3</v>
      </c>
      <c r="R22" s="127">
        <v>16</v>
      </c>
      <c r="S22" s="109">
        <f t="shared" si="10"/>
        <v>375000</v>
      </c>
      <c r="T22" s="67">
        <f t="shared" si="11"/>
        <v>3</v>
      </c>
      <c r="U22" s="113">
        <f t="shared" si="12"/>
        <v>16</v>
      </c>
      <c r="V22" s="109">
        <f t="shared" si="13"/>
        <v>500000</v>
      </c>
      <c r="W22" s="135">
        <f t="shared" si="14"/>
        <v>27.272727272727273</v>
      </c>
      <c r="X22" s="113">
        <f t="shared" ca="1" si="15"/>
        <v>5</v>
      </c>
      <c r="Y22" s="109">
        <f t="shared" si="16"/>
        <v>400000</v>
      </c>
      <c r="Z22" s="135">
        <f t="shared" si="17"/>
        <v>31.833333333333332</v>
      </c>
      <c r="AA22" s="113">
        <f t="shared" ca="1" si="18"/>
        <v>7</v>
      </c>
      <c r="AB22" s="109">
        <f t="shared" si="19"/>
        <v>387122.73641851114</v>
      </c>
      <c r="AC22" s="135">
        <f t="shared" si="20"/>
        <v>49</v>
      </c>
      <c r="AD22" s="49">
        <f t="shared" ca="1" si="21"/>
        <v>33</v>
      </c>
      <c r="AE22">
        <f t="shared" si="22"/>
        <v>50</v>
      </c>
      <c r="AF22">
        <v>97</v>
      </c>
    </row>
    <row r="23" spans="1:32" x14ac:dyDescent="0.25">
      <c r="A23" s="71">
        <v>400000</v>
      </c>
      <c r="B23" s="63">
        <v>95</v>
      </c>
      <c r="C23" s="80"/>
      <c r="D23" s="59"/>
      <c r="E23" s="70"/>
      <c r="F23" s="98">
        <f t="array" ref="F23">IF((SMALL(IF(D$7:D$19&gt;=A23,D$7:D$19),1)-A23)&lt;(IF(A23-IFERROR(LARGE(IF(D$7:D$19&lt;=A23,D$7:D$19),1),D$19)&lt;0,A23+IFERROR(LARGE(IF(D$7:D$19&lt;=A23,D$7:D$19),1),D$19),A23-IFERROR(LARGE(IF(D$7:D$19&lt;=A23,D$7:D$19),1),D$19))),SMALL(IF(D$7:D$19&gt;=A23,D$7:D$19),1),IFERROR(LARGE(IF(D$7:D$19&lt;=A23,D$7:D$19),1),D$19))</f>
        <v>500000</v>
      </c>
      <c r="G23" s="79">
        <f t="shared" si="4"/>
        <v>95</v>
      </c>
      <c r="H23" s="78">
        <v>17</v>
      </c>
      <c r="I23" s="197">
        <v>30000000</v>
      </c>
      <c r="J23" s="70">
        <f t="shared" si="5"/>
        <v>70</v>
      </c>
      <c r="K23" s="98">
        <f t="array" ref="K23">IF((SMALL(IF(I$7:I$27&gt;=$A23,I$7:I$27),1)-$A23)&lt;(IF($A23-IFERROR(LARGE(IF(I$7:I$27&lt;=$A23,I$7:I$27),1),I$19)&lt;0,$A23+IFERROR(LARGE(IF(I$7:I$27&lt;=$A23,I$7:I$27),1),I$27),$A23-IFERROR(LARGE(IF(I$7:I$27&lt;=$A23,I$7:I$27),1),I$19))),SMALL(IF(I$7:I$27&gt;=$A23,I$7:I$27),1),IFERROR(LARGE(IF(I$7:I$27&lt;=$A23,I$7:I$27),1),I$27))</f>
        <v>400000</v>
      </c>
      <c r="L23" s="79">
        <f t="shared" si="6"/>
        <v>95</v>
      </c>
      <c r="M23" s="78">
        <v>17</v>
      </c>
      <c r="N23" s="198">
        <f t="shared" si="24"/>
        <v>73920.265780730901</v>
      </c>
      <c r="O23" s="70">
        <f>SUMIF(P$7:P$118,N23,Q$7:Q$118)</f>
        <v>109</v>
      </c>
      <c r="P23" s="98">
        <f t="array" ref="P23">IF((SMALL(IF(N$7:N$106&gt;=$A23,N$7:N$106),1)-$A23)&lt;(IF($A23-IFERROR(LARGE(IF(N$7:N$106&lt;=$A23,N$7:N$106),1),N$106)&lt;0,$A23+IFERROR(LARGE(IF(N$7:N$106&lt;=$A23,N$7:N$106),1),N$106),$A23-IFERROR(LARGE(IF(N$7:N$106&lt;=$A23,N$7:N$106),1),N$106))),SMALL(IF(N$7:N$106&gt;=$A23,N$7:N$106),1),IFERROR(LARGE(IF(N$7:N$106&lt;=$A23,N$7:N$106),1),N$106))</f>
        <v>387122.73641851114</v>
      </c>
      <c r="Q23" s="79">
        <f t="shared" si="9"/>
        <v>95</v>
      </c>
      <c r="R23" s="127">
        <v>17</v>
      </c>
      <c r="S23" s="109">
        <f t="shared" si="10"/>
        <v>400000</v>
      </c>
      <c r="T23" s="67">
        <f t="shared" si="11"/>
        <v>95</v>
      </c>
      <c r="U23" s="113">
        <f t="shared" si="12"/>
        <v>17</v>
      </c>
      <c r="V23" s="109">
        <f t="shared" si="13"/>
        <v>500000</v>
      </c>
      <c r="W23" s="135">
        <f t="shared" si="14"/>
        <v>27.272727272727273</v>
      </c>
      <c r="X23" s="113">
        <f t="shared" ca="1" si="15"/>
        <v>5</v>
      </c>
      <c r="Y23" s="109">
        <f t="shared" si="16"/>
        <v>400000</v>
      </c>
      <c r="Z23" s="135">
        <f t="shared" si="17"/>
        <v>31.833333333333332</v>
      </c>
      <c r="AA23" s="113">
        <f t="shared" ca="1" si="18"/>
        <v>7</v>
      </c>
      <c r="AB23" s="109">
        <f t="shared" si="19"/>
        <v>387122.73641851114</v>
      </c>
      <c r="AC23" s="135">
        <f t="shared" si="20"/>
        <v>49</v>
      </c>
      <c r="AD23" s="49">
        <f t="shared" ca="1" si="21"/>
        <v>33</v>
      </c>
      <c r="AE23">
        <f t="shared" si="22"/>
        <v>49</v>
      </c>
      <c r="AF23">
        <v>96</v>
      </c>
    </row>
    <row r="24" spans="1:32" x14ac:dyDescent="0.25">
      <c r="A24" s="71">
        <v>425000</v>
      </c>
      <c r="B24" s="63">
        <v>1</v>
      </c>
      <c r="C24" s="80"/>
      <c r="D24" s="59"/>
      <c r="E24" s="70"/>
      <c r="F24" s="98">
        <f t="array" ref="F24">IF((SMALL(IF(D$7:D$19&gt;=A24,D$7:D$19),1)-A24)&lt;(IF(A24-IFERROR(LARGE(IF(D$7:D$19&lt;=A24,D$7:D$19),1),D$19)&lt;0,A24+IFERROR(LARGE(IF(D$7:D$19&lt;=A24,D$7:D$19),1),D$19),A24-IFERROR(LARGE(IF(D$7:D$19&lt;=A24,D$7:D$19),1),D$19))),SMALL(IF(D$7:D$19&gt;=A24,D$7:D$19),1),IFERROR(LARGE(IF(D$7:D$19&lt;=A24,D$7:D$19),1),D$19))</f>
        <v>500000</v>
      </c>
      <c r="G24" s="79">
        <f t="shared" si="4"/>
        <v>1</v>
      </c>
      <c r="H24" s="80">
        <v>18</v>
      </c>
      <c r="I24" s="197">
        <v>60000000</v>
      </c>
      <c r="J24" s="70">
        <f t="shared" si="5"/>
        <v>14</v>
      </c>
      <c r="K24" s="98">
        <f t="array" ref="K24">IF((SMALL(IF(I$7:I$27&gt;=$A24,I$7:I$27),1)-$A24)&lt;(IF($A24-IFERROR(LARGE(IF(I$7:I$27&lt;=$A24,I$7:I$27),1),I$19)&lt;0,$A24+IFERROR(LARGE(IF(I$7:I$27&lt;=$A24,I$7:I$27),1),I$27),$A24-IFERROR(LARGE(IF(I$7:I$27&lt;=$A24,I$7:I$27),1),I$19))),SMALL(IF(I$7:I$27&gt;=$A24,I$7:I$27),1),IFERROR(LARGE(IF(I$7:I$27&lt;=$A24,I$7:I$27),1),I$27))</f>
        <v>400000</v>
      </c>
      <c r="L24" s="79">
        <f t="shared" si="6"/>
        <v>1</v>
      </c>
      <c r="M24" s="80">
        <v>18</v>
      </c>
      <c r="N24" s="198">
        <f t="shared" si="24"/>
        <v>82890.365448504992</v>
      </c>
      <c r="O24" s="70">
        <f>SUMIF(P$7:P$118,N24,Q$7:Q$118)</f>
        <v>0</v>
      </c>
      <c r="P24" s="98">
        <f t="array" ref="P24">IF((SMALL(IF(N$7:N$106&gt;=$A24,N$7:N$106),1)-$A24)&lt;(IF($A24-IFERROR(LARGE(IF(N$7:N$106&lt;=$A24,N$7:N$106),1),N$106)&lt;0,$A24+IFERROR(LARGE(IF(N$7:N$106&lt;=$A24,N$7:N$106),1),N$106),$A24-IFERROR(LARGE(IF(N$7:N$106&lt;=$A24,N$7:N$106),1),N$106))),SMALL(IF(N$7:N$106&gt;=$A24,N$7:N$106),1),IFERROR(LARGE(IF(N$7:N$106&lt;=$A24,N$7:N$106),1),N$106))</f>
        <v>428169.01408450713</v>
      </c>
      <c r="Q24" s="79">
        <f t="shared" si="9"/>
        <v>1</v>
      </c>
      <c r="R24" s="127">
        <v>18</v>
      </c>
      <c r="S24" s="109">
        <f t="shared" si="10"/>
        <v>425000</v>
      </c>
      <c r="T24" s="67">
        <f t="shared" si="11"/>
        <v>1</v>
      </c>
      <c r="U24" s="113">
        <f t="shared" si="12"/>
        <v>18</v>
      </c>
      <c r="V24" s="109">
        <f t="shared" si="13"/>
        <v>500000</v>
      </c>
      <c r="W24" s="135">
        <f t="shared" si="14"/>
        <v>27.272727272727273</v>
      </c>
      <c r="X24" s="113">
        <f t="shared" ca="1" si="15"/>
        <v>5</v>
      </c>
      <c r="Y24" s="109">
        <f t="shared" si="16"/>
        <v>400000</v>
      </c>
      <c r="Z24" s="135">
        <f t="shared" si="17"/>
        <v>31.833333333333332</v>
      </c>
      <c r="AA24" s="113">
        <f t="shared" ca="1" si="18"/>
        <v>7</v>
      </c>
      <c r="AB24" s="109">
        <f t="shared" si="19"/>
        <v>428169.01408450713</v>
      </c>
      <c r="AC24" s="135">
        <f t="shared" si="20"/>
        <v>1</v>
      </c>
      <c r="AD24" s="49">
        <f t="shared" ca="1" si="21"/>
        <v>34</v>
      </c>
      <c r="AE24">
        <f t="shared" si="22"/>
        <v>48</v>
      </c>
      <c r="AF24">
        <v>95</v>
      </c>
    </row>
    <row r="25" spans="1:32" x14ac:dyDescent="0.25">
      <c r="A25" s="71">
        <v>450000</v>
      </c>
      <c r="B25" s="63">
        <v>24</v>
      </c>
      <c r="C25" s="80"/>
      <c r="D25" s="59"/>
      <c r="E25" s="70"/>
      <c r="F25" s="98">
        <f t="array" ref="F25">IF((SMALL(IF(D$7:D$19&gt;=A25,D$7:D$19),1)-A25)&lt;(IF(A25-IFERROR(LARGE(IF(D$7:D$19&lt;=A25,D$7:D$19),1),D$19)&lt;0,A25+IFERROR(LARGE(IF(D$7:D$19&lt;=A25,D$7:D$19),1),D$19),A25-IFERROR(LARGE(IF(D$7:D$19&lt;=A25,D$7:D$19),1),D$19))),SMALL(IF(D$7:D$19&gt;=A25,D$7:D$19),1),IFERROR(LARGE(IF(D$7:D$19&lt;=A25,D$7:D$19),1),D$19))</f>
        <v>500000</v>
      </c>
      <c r="G25" s="79">
        <f t="shared" si="4"/>
        <v>24</v>
      </c>
      <c r="H25" s="78">
        <v>19</v>
      </c>
      <c r="I25" s="197">
        <v>80000000</v>
      </c>
      <c r="J25" s="70">
        <f t="shared" si="5"/>
        <v>7</v>
      </c>
      <c r="K25" s="98">
        <f t="array" ref="K25">IF((SMALL(IF(I$7:I$27&gt;=$A25,I$7:I$27),1)-$A25)&lt;(IF($A25-IFERROR(LARGE(IF(I$7:I$27&lt;=$A25,I$7:I$27),1),I$19)&lt;0,$A25+IFERROR(LARGE(IF(I$7:I$27&lt;=$A25,I$7:I$27),1),I$27),$A25-IFERROR(LARGE(IF(I$7:I$27&lt;=$A25,I$7:I$27),1),I$19))),SMALL(IF(I$7:I$27&gt;=$A25,I$7:I$27),1),IFERROR(LARGE(IF(I$7:I$27&lt;=$A25,I$7:I$27),1),I$27))</f>
        <v>400000</v>
      </c>
      <c r="L25" s="79">
        <f t="shared" si="6"/>
        <v>24</v>
      </c>
      <c r="M25" s="78">
        <v>19</v>
      </c>
      <c r="N25" s="198">
        <f t="shared" si="24"/>
        <v>92358.803986710976</v>
      </c>
      <c r="O25" s="70">
        <f>SUMIF(P$7:P$118,N25,Q$7:Q$118)</f>
        <v>0</v>
      </c>
      <c r="P25" s="98">
        <f t="array" ref="P25">IF((SMALL(IF(N$7:N$106&gt;=$A25,N$7:N$106),1)-$A25)&lt;(IF($A25-IFERROR(LARGE(IF(N$7:N$106&lt;=$A25,N$7:N$106),1),N$106)&lt;0,$A25+IFERROR(LARGE(IF(N$7:N$106&lt;=$A25,N$7:N$106),1),N$106),$A25-IFERROR(LARGE(IF(N$7:N$106&lt;=$A25,N$7:N$106),1),N$106))),SMALL(IF(N$7:N$106&gt;=$A25,N$7:N$106),1),IFERROR(LARGE(IF(N$7:N$106&lt;=$A25,N$7:N$106),1),N$106))</f>
        <v>470422.53521126771</v>
      </c>
      <c r="Q25" s="79">
        <f t="shared" si="9"/>
        <v>24</v>
      </c>
      <c r="R25" s="127">
        <v>19</v>
      </c>
      <c r="S25" s="109">
        <f t="shared" si="10"/>
        <v>450000</v>
      </c>
      <c r="T25" s="67">
        <f t="shared" si="11"/>
        <v>24</v>
      </c>
      <c r="U25" s="113">
        <f t="shared" si="12"/>
        <v>19</v>
      </c>
      <c r="V25" s="109">
        <f t="shared" si="13"/>
        <v>500000</v>
      </c>
      <c r="W25" s="135">
        <f t="shared" si="14"/>
        <v>27.272727272727273</v>
      </c>
      <c r="X25" s="113">
        <f t="shared" ca="1" si="15"/>
        <v>5</v>
      </c>
      <c r="Y25" s="109">
        <f t="shared" si="16"/>
        <v>400000</v>
      </c>
      <c r="Z25" s="135">
        <f t="shared" si="17"/>
        <v>31.833333333333332</v>
      </c>
      <c r="AA25" s="113">
        <f t="shared" ca="1" si="18"/>
        <v>7</v>
      </c>
      <c r="AB25" s="109">
        <f t="shared" si="19"/>
        <v>470422.53521126771</v>
      </c>
      <c r="AC25" s="135">
        <f t="shared" si="20"/>
        <v>23</v>
      </c>
      <c r="AD25" s="49">
        <f t="shared" ca="1" si="21"/>
        <v>35</v>
      </c>
      <c r="AE25">
        <f t="shared" si="22"/>
        <v>47</v>
      </c>
      <c r="AF25">
        <v>94</v>
      </c>
    </row>
    <row r="26" spans="1:32" x14ac:dyDescent="0.25">
      <c r="A26" s="71">
        <v>475000</v>
      </c>
      <c r="B26" s="63">
        <v>22</v>
      </c>
      <c r="C26" s="80"/>
      <c r="D26" s="59"/>
      <c r="E26" s="70"/>
      <c r="F26" s="98">
        <f t="array" ref="F26">IF((SMALL(IF(D$7:D$19&gt;=A26,D$7:D$19),1)-A26)&lt;(IF(A26-IFERROR(LARGE(IF(D$7:D$19&lt;=A26,D$7:D$19),1),D$19)&lt;0,A26+IFERROR(LARGE(IF(D$7:D$19&lt;=A26,D$7:D$19),1),D$19),A26-IFERROR(LARGE(IF(D$7:D$19&lt;=A26,D$7:D$19),1),D$19))),SMALL(IF(D$7:D$19&gt;=A26,D$7:D$19),1),IFERROR(LARGE(IF(D$7:D$19&lt;=A26,D$7:D$19),1),D$19))</f>
        <v>500000</v>
      </c>
      <c r="G26" s="79">
        <f t="shared" si="4"/>
        <v>22</v>
      </c>
      <c r="H26" s="80">
        <v>20</v>
      </c>
      <c r="I26" s="197">
        <v>130000000</v>
      </c>
      <c r="J26" s="70">
        <f t="shared" si="5"/>
        <v>5</v>
      </c>
      <c r="K26" s="98">
        <f t="array" ref="K26">IF((SMALL(IF(I$7:I$27&gt;=$A26,I$7:I$27),1)-$A26)&lt;(IF($A26-IFERROR(LARGE(IF(I$7:I$27&lt;=$A26,I$7:I$27),1),I$19)&lt;0,$A26+IFERROR(LARGE(IF(I$7:I$27&lt;=$A26,I$7:I$27),1),I$27),$A26-IFERROR(LARGE(IF(I$7:I$27&lt;=$A26,I$7:I$27),1),I$19))),SMALL(IF(I$7:I$27&gt;=$A26,I$7:I$27),1),IFERROR(LARGE(IF(I$7:I$27&lt;=$A26,I$7:I$27),1),I$27))</f>
        <v>400000</v>
      </c>
      <c r="L26" s="79">
        <f t="shared" si="6"/>
        <v>22</v>
      </c>
      <c r="M26" s="80">
        <v>20</v>
      </c>
      <c r="N26" s="198">
        <f t="shared" si="24"/>
        <v>102325.58139534885</v>
      </c>
      <c r="O26" s="70">
        <f>SUMIF(P$7:P$118,N26,Q$7:Q$118)</f>
        <v>120</v>
      </c>
      <c r="P26" s="98">
        <f t="array" ref="P26">IF((SMALL(IF(N$7:N$106&gt;=$A26,N$7:N$106),1)-$A26)&lt;(IF($A26-IFERROR(LARGE(IF(N$7:N$106&lt;=$A26,N$7:N$106),1),N$106)&lt;0,$A26+IFERROR(LARGE(IF(N$7:N$106&lt;=$A26,N$7:N$106),1),N$106),$A26-IFERROR(LARGE(IF(N$7:N$106&lt;=$A26,N$7:N$106),1),N$106))),SMALL(IF(N$7:N$106&gt;=$A26,N$7:N$106),1),IFERROR(LARGE(IF(N$7:N$106&lt;=$A26,N$7:N$106),1),N$106))</f>
        <v>470422.53521126771</v>
      </c>
      <c r="Q26" s="79">
        <f t="shared" si="9"/>
        <v>22</v>
      </c>
      <c r="R26" s="127">
        <v>20</v>
      </c>
      <c r="S26" s="109">
        <f t="shared" si="10"/>
        <v>475000</v>
      </c>
      <c r="T26" s="67">
        <f t="shared" si="11"/>
        <v>22</v>
      </c>
      <c r="U26" s="113">
        <f t="shared" si="12"/>
        <v>20</v>
      </c>
      <c r="V26" s="109">
        <f t="shared" si="13"/>
        <v>500000</v>
      </c>
      <c r="W26" s="135">
        <f t="shared" si="14"/>
        <v>27.272727272727273</v>
      </c>
      <c r="X26" s="113">
        <f t="shared" ca="1" si="15"/>
        <v>5</v>
      </c>
      <c r="Y26" s="109">
        <f t="shared" si="16"/>
        <v>400000</v>
      </c>
      <c r="Z26" s="135">
        <f t="shared" si="17"/>
        <v>31.833333333333332</v>
      </c>
      <c r="AA26" s="113">
        <f t="shared" ca="1" si="18"/>
        <v>7</v>
      </c>
      <c r="AB26" s="109">
        <f t="shared" si="19"/>
        <v>470422.53521126771</v>
      </c>
      <c r="AC26" s="135">
        <f t="shared" si="20"/>
        <v>23</v>
      </c>
      <c r="AD26" s="49">
        <f t="shared" ca="1" si="21"/>
        <v>35</v>
      </c>
      <c r="AE26">
        <f t="shared" si="22"/>
        <v>46</v>
      </c>
      <c r="AF26">
        <v>93</v>
      </c>
    </row>
    <row r="27" spans="1:32" x14ac:dyDescent="0.25">
      <c r="A27" s="71">
        <v>500000</v>
      </c>
      <c r="B27" s="63">
        <v>46</v>
      </c>
      <c r="C27" s="80"/>
      <c r="D27" s="59"/>
      <c r="E27" s="70"/>
      <c r="F27" s="98">
        <f t="array" ref="F27">IF((SMALL(IF(D$7:D$19&gt;=A27,D$7:D$19),1)-A27)&lt;(IF(A27-IFERROR(LARGE(IF(D$7:D$19&lt;=A27,D$7:D$19),1),D$19)&lt;0,A27+IFERROR(LARGE(IF(D$7:D$19&lt;=A27,D$7:D$19),1),D$19),A27-IFERROR(LARGE(IF(D$7:D$19&lt;=A27,D$7:D$19),1),D$19))),SMALL(IF(D$7:D$19&gt;=A27,D$7:D$19),1),IFERROR(LARGE(IF(D$7:D$19&lt;=A27,D$7:D$19),1),D$19))</f>
        <v>500000</v>
      </c>
      <c r="G27" s="79">
        <f t="shared" si="4"/>
        <v>46</v>
      </c>
      <c r="H27" s="78">
        <v>21</v>
      </c>
      <c r="I27" s="197">
        <v>250000000</v>
      </c>
      <c r="J27" s="70">
        <f t="shared" si="5"/>
        <v>0</v>
      </c>
      <c r="K27" s="98">
        <f t="array" ref="K27">IF((SMALL(IF(I$7:I$27&gt;=$A27,I$7:I$27),1)-$A27)&lt;(IF($A27-IFERROR(LARGE(IF(I$7:I$27&lt;=$A27,I$7:I$27),1),I$19)&lt;0,$A27+IFERROR(LARGE(IF(I$7:I$27&lt;=$A27,I$7:I$27),1),I$27),$A27-IFERROR(LARGE(IF(I$7:I$27&lt;=$A27,I$7:I$27),1),I$19))),SMALL(IF(I$7:I$27&gt;=$A27,I$7:I$27),1),IFERROR(LARGE(IF(I$7:I$27&lt;=$A27,I$7:I$27),1),I$27))</f>
        <v>400000</v>
      </c>
      <c r="L27" s="79">
        <f t="shared" si="6"/>
        <v>46</v>
      </c>
      <c r="M27" s="78">
        <v>21</v>
      </c>
      <c r="N27" s="198">
        <f t="shared" si="24"/>
        <v>112790.69767441862</v>
      </c>
      <c r="O27" s="70">
        <f>SUMIF(P$7:P$118,N27,Q$7:Q$118)</f>
        <v>0</v>
      </c>
      <c r="P27" s="98">
        <f t="array" ref="P27">IF((SMALL(IF(N$7:N$106&gt;=$A27,N$7:N$106),1)-$A27)&lt;(IF($A27-IFERROR(LARGE(IF(N$7:N$106&lt;=$A27,N$7:N$106),1),N$106)&lt;0,$A27+IFERROR(LARGE(IF(N$7:N$106&lt;=$A27,N$7:N$106),1),N$106),$A27-IFERROR(LARGE(IF(N$7:N$106&lt;=$A27,N$7:N$106),1),N$106))),SMALL(IF(N$7:N$106&gt;=$A27,N$7:N$106),1),IFERROR(LARGE(IF(N$7:N$106&lt;=$A27,N$7:N$106),1),N$106))</f>
        <v>513883.29979879287</v>
      </c>
      <c r="Q27" s="79">
        <f t="shared" si="9"/>
        <v>46</v>
      </c>
      <c r="R27" s="127">
        <v>21</v>
      </c>
      <c r="S27" s="109">
        <f t="shared" si="10"/>
        <v>500000</v>
      </c>
      <c r="T27" s="67">
        <f t="shared" si="11"/>
        <v>46</v>
      </c>
      <c r="U27" s="113">
        <f t="shared" si="12"/>
        <v>21</v>
      </c>
      <c r="V27" s="109">
        <f t="shared" si="13"/>
        <v>500000</v>
      </c>
      <c r="W27" s="135">
        <f t="shared" si="14"/>
        <v>27.272727272727273</v>
      </c>
      <c r="X27" s="113">
        <f t="shared" ca="1" si="15"/>
        <v>5</v>
      </c>
      <c r="Y27" s="109">
        <f t="shared" si="16"/>
        <v>400000</v>
      </c>
      <c r="Z27" s="135">
        <f t="shared" si="17"/>
        <v>31.833333333333332</v>
      </c>
      <c r="AA27" s="113">
        <f t="shared" ca="1" si="18"/>
        <v>7</v>
      </c>
      <c r="AB27" s="109">
        <f t="shared" si="19"/>
        <v>513883.29979879287</v>
      </c>
      <c r="AC27" s="135">
        <f t="shared" si="20"/>
        <v>25</v>
      </c>
      <c r="AD27" s="49">
        <f t="shared" ca="1" si="21"/>
        <v>36</v>
      </c>
      <c r="AE27">
        <f t="shared" si="22"/>
        <v>45</v>
      </c>
      <c r="AF27">
        <v>92</v>
      </c>
    </row>
    <row r="28" spans="1:32" x14ac:dyDescent="0.25">
      <c r="A28" s="71">
        <v>525000</v>
      </c>
      <c r="B28" s="63">
        <v>4</v>
      </c>
      <c r="C28" s="80"/>
      <c r="D28" s="59"/>
      <c r="E28" s="70"/>
      <c r="F28" s="98">
        <f t="array" ref="F28">IF((SMALL(IF(D$7:D$19&gt;=A28,D$7:D$19),1)-A28)&lt;(IF(A28-IFERROR(LARGE(IF(D$7:D$19&lt;=A28,D$7:D$19),1),D$19)&lt;0,A28+IFERROR(LARGE(IF(D$7:D$19&lt;=A28,D$7:D$19),1),D$19),A28-IFERROR(LARGE(IF(D$7:D$19&lt;=A28,D$7:D$19),1),D$19))),SMALL(IF(D$7:D$19&gt;=A28,D$7:D$19),1),IFERROR(LARGE(IF(D$7:D$19&lt;=A28,D$7:D$19),1),D$19))</f>
        <v>500000</v>
      </c>
      <c r="G28" s="79">
        <f t="shared" si="4"/>
        <v>4</v>
      </c>
      <c r="H28" s="80"/>
      <c r="I28" s="59"/>
      <c r="J28" s="70"/>
      <c r="K28" s="98">
        <f t="array" ref="K28">IF((SMALL(IF(I$7:I$27&gt;=$A28,I$7:I$27),1)-$A28)&lt;(IF($A28-IFERROR(LARGE(IF(I$7:I$27&lt;=$A28,I$7:I$27),1),I$19)&lt;0,$A28+IFERROR(LARGE(IF(I$7:I$27&lt;=$A28,I$7:I$27),1),I$27),$A28-IFERROR(LARGE(IF(I$7:I$27&lt;=$A28,I$7:I$27),1),I$19))),SMALL(IF(I$7:I$27&gt;=$A28,I$7:I$27),1),IFERROR(LARGE(IF(I$7:I$27&lt;=$A28,I$7:I$27),1),I$27))</f>
        <v>600000</v>
      </c>
      <c r="L28" s="79">
        <f t="shared" si="6"/>
        <v>4</v>
      </c>
      <c r="M28" s="80">
        <v>22</v>
      </c>
      <c r="N28" s="198">
        <f t="shared" si="24"/>
        <v>123754.15282392029</v>
      </c>
      <c r="O28" s="70">
        <f>SUMIF(P$7:P$118,N28,Q$7:Q$118)</f>
        <v>36</v>
      </c>
      <c r="P28" s="98">
        <f t="array" ref="P28">IF((SMALL(IF(N$7:N$106&gt;=$A28,N$7:N$106),1)-$A28)&lt;(IF($A28-IFERROR(LARGE(IF(N$7:N$106&lt;=$A28,N$7:N$106),1),N$106)&lt;0,$A28+IFERROR(LARGE(IF(N$7:N$106&lt;=$A28,N$7:N$106),1),N$106),$A28-IFERROR(LARGE(IF(N$7:N$106&lt;=$A28,N$7:N$106),1),N$106))),SMALL(IF(N$7:N$106&gt;=$A28,N$7:N$106),1),IFERROR(LARGE(IF(N$7:N$106&lt;=$A28,N$7:N$106),1),N$106))</f>
        <v>513883.29979879287</v>
      </c>
      <c r="Q28" s="79">
        <f t="shared" si="9"/>
        <v>4</v>
      </c>
      <c r="R28" s="127">
        <v>22</v>
      </c>
      <c r="S28" s="109">
        <f t="shared" si="10"/>
        <v>525000</v>
      </c>
      <c r="T28" s="67">
        <f t="shared" si="11"/>
        <v>4</v>
      </c>
      <c r="U28" s="113">
        <f t="shared" si="12"/>
        <v>22</v>
      </c>
      <c r="V28" s="109">
        <f t="shared" si="13"/>
        <v>500000</v>
      </c>
      <c r="W28" s="135">
        <f t="shared" si="14"/>
        <v>27.272727272727273</v>
      </c>
      <c r="X28" s="113">
        <f t="shared" ca="1" si="15"/>
        <v>5</v>
      </c>
      <c r="Y28" s="109">
        <f t="shared" si="16"/>
        <v>600000</v>
      </c>
      <c r="Z28" s="135">
        <f t="shared" si="17"/>
        <v>19.428571428571427</v>
      </c>
      <c r="AA28" s="113">
        <f t="shared" ca="1" si="18"/>
        <v>8</v>
      </c>
      <c r="AB28" s="109">
        <f t="shared" si="19"/>
        <v>513883.29979879287</v>
      </c>
      <c r="AC28" s="135">
        <f t="shared" si="20"/>
        <v>25</v>
      </c>
      <c r="AD28" s="49">
        <f t="shared" ca="1" si="21"/>
        <v>36</v>
      </c>
      <c r="AE28">
        <f t="shared" si="22"/>
        <v>44</v>
      </c>
      <c r="AF28">
        <v>91</v>
      </c>
    </row>
    <row r="29" spans="1:32" x14ac:dyDescent="0.25">
      <c r="A29" s="71">
        <v>550000</v>
      </c>
      <c r="B29" s="63">
        <v>20</v>
      </c>
      <c r="C29" s="80"/>
      <c r="D29" s="59"/>
      <c r="E29" s="70"/>
      <c r="F29" s="98">
        <f t="array" ref="F29">IF((SMALL(IF(D$7:D$19&gt;=A29,D$7:D$19),1)-A29)&lt;(IF(A29-IFERROR(LARGE(IF(D$7:D$19&lt;=A29,D$7:D$19),1),D$19)&lt;0,A29+IFERROR(LARGE(IF(D$7:D$19&lt;=A29,D$7:D$19),1),D$19),A29-IFERROR(LARGE(IF(D$7:D$19&lt;=A29,D$7:D$19),1),D$19))),SMALL(IF(D$7:D$19&gt;=A29,D$7:D$19),1),IFERROR(LARGE(IF(D$7:D$19&lt;=A29,D$7:D$19),1),D$19))</f>
        <v>500000</v>
      </c>
      <c r="G29" s="79">
        <f t="shared" si="4"/>
        <v>20</v>
      </c>
      <c r="H29" s="80"/>
      <c r="I29" s="59"/>
      <c r="J29" s="70"/>
      <c r="K29" s="98">
        <f t="array" ref="K29">IF((SMALL(IF(I$7:I$27&gt;=$A29,I$7:I$27),1)-$A29)&lt;(IF($A29-IFERROR(LARGE(IF(I$7:I$27&lt;=$A29,I$7:I$27),1),I$19)&lt;0,$A29+IFERROR(LARGE(IF(I$7:I$27&lt;=$A29,I$7:I$27),1),I$27),$A29-IFERROR(LARGE(IF(I$7:I$27&lt;=$A29,I$7:I$27),1),I$19))),SMALL(IF(I$7:I$27&gt;=$A29,I$7:I$27),1),IFERROR(LARGE(IF(I$7:I$27&lt;=$A29,I$7:I$27),1),I$27))</f>
        <v>600000</v>
      </c>
      <c r="L29" s="79">
        <f t="shared" si="6"/>
        <v>20</v>
      </c>
      <c r="M29" s="78">
        <v>23</v>
      </c>
      <c r="N29" s="198">
        <f t="shared" si="24"/>
        <v>135215.94684385383</v>
      </c>
      <c r="O29" s="70">
        <f>SUMIF(P$7:P$118,N29,Q$7:Q$118)</f>
        <v>0</v>
      </c>
      <c r="P29" s="98">
        <f t="array" ref="P29">IF((SMALL(IF(N$7:N$106&gt;=$A29,N$7:N$106),1)-$A29)&lt;(IF($A29-IFERROR(LARGE(IF(N$7:N$106&lt;=$A29,N$7:N$106),1),N$106)&lt;0,$A29+IFERROR(LARGE(IF(N$7:N$106&lt;=$A29,N$7:N$106),1),N$106),$A29-IFERROR(LARGE(IF(N$7:N$106&lt;=$A29,N$7:N$106),1),N$106))),SMALL(IF(N$7:N$106&gt;=$A29,N$7:N$106),1),IFERROR(LARGE(IF(N$7:N$106&lt;=$A29,N$7:N$106),1),N$106))</f>
        <v>558551.30784708261</v>
      </c>
      <c r="Q29" s="79">
        <f t="shared" si="9"/>
        <v>20</v>
      </c>
      <c r="R29" s="127">
        <v>23</v>
      </c>
      <c r="S29" s="109">
        <f t="shared" si="10"/>
        <v>550000</v>
      </c>
      <c r="T29" s="67">
        <f t="shared" si="11"/>
        <v>20</v>
      </c>
      <c r="U29" s="113">
        <f t="shared" si="12"/>
        <v>23</v>
      </c>
      <c r="V29" s="109">
        <f t="shared" si="13"/>
        <v>500000</v>
      </c>
      <c r="W29" s="135">
        <f t="shared" si="14"/>
        <v>27.272727272727273</v>
      </c>
      <c r="X29" s="113">
        <f t="shared" ca="1" si="15"/>
        <v>5</v>
      </c>
      <c r="Y29" s="109">
        <f t="shared" si="16"/>
        <v>600000</v>
      </c>
      <c r="Z29" s="135">
        <f t="shared" si="17"/>
        <v>19.428571428571427</v>
      </c>
      <c r="AA29" s="113">
        <f t="shared" ca="1" si="18"/>
        <v>8</v>
      </c>
      <c r="AB29" s="109">
        <f t="shared" si="19"/>
        <v>558551.30784708261</v>
      </c>
      <c r="AC29" s="135">
        <f t="shared" si="20"/>
        <v>10.5</v>
      </c>
      <c r="AD29" s="49">
        <f t="shared" ca="1" si="21"/>
        <v>37</v>
      </c>
      <c r="AE29">
        <f t="shared" si="22"/>
        <v>43</v>
      </c>
      <c r="AF29">
        <v>90</v>
      </c>
    </row>
    <row r="30" spans="1:32" x14ac:dyDescent="0.25">
      <c r="A30" s="71">
        <v>575000</v>
      </c>
      <c r="B30" s="63">
        <v>1</v>
      </c>
      <c r="C30" s="80"/>
      <c r="D30" s="59"/>
      <c r="E30" s="70"/>
      <c r="F30" s="98">
        <f t="array" ref="F30">IF((SMALL(IF(D$7:D$19&gt;=A30,D$7:D$19),1)-A30)&lt;(IF(A30-IFERROR(LARGE(IF(D$7:D$19&lt;=A30,D$7:D$19),1),D$19)&lt;0,A30+IFERROR(LARGE(IF(D$7:D$19&lt;=A30,D$7:D$19),1),D$19),A30-IFERROR(LARGE(IF(D$7:D$19&lt;=A30,D$7:D$19),1),D$19))),SMALL(IF(D$7:D$19&gt;=A30,D$7:D$19),1),IFERROR(LARGE(IF(D$7:D$19&lt;=A30,D$7:D$19),1),D$19))</f>
        <v>500000</v>
      </c>
      <c r="G30" s="79">
        <f t="shared" si="4"/>
        <v>1</v>
      </c>
      <c r="H30" s="80"/>
      <c r="I30" s="59"/>
      <c r="J30" s="70"/>
      <c r="K30" s="98">
        <f t="array" ref="K30">IF((SMALL(IF(I$7:I$27&gt;=$A30,I$7:I$27),1)-$A30)&lt;(IF($A30-IFERROR(LARGE(IF(I$7:I$27&lt;=$A30,I$7:I$27),1),I$19)&lt;0,$A30+IFERROR(LARGE(IF(I$7:I$27&lt;=$A30,I$7:I$27),1),I$27),$A30-IFERROR(LARGE(IF(I$7:I$27&lt;=$A30,I$7:I$27),1),I$19))),SMALL(IF(I$7:I$27&gt;=$A30,I$7:I$27),1),IFERROR(LARGE(IF(I$7:I$27&lt;=$A30,I$7:I$27),1),I$27))</f>
        <v>600000</v>
      </c>
      <c r="L30" s="79">
        <f t="shared" si="6"/>
        <v>1</v>
      </c>
      <c r="M30" s="80">
        <v>24</v>
      </c>
      <c r="N30" s="198">
        <f t="shared" si="24"/>
        <v>147176.07973421927</v>
      </c>
      <c r="O30" s="70">
        <f>SUMIF(P$7:P$118,N30,Q$7:Q$118)</f>
        <v>93</v>
      </c>
      <c r="P30" s="98">
        <f t="array" ref="P30">IF((SMALL(IF(N$7:N$106&gt;=$A30,N$7:N$106),1)-$A30)&lt;(IF($A30-IFERROR(LARGE(IF(N$7:N$106&lt;=$A30,N$7:N$106),1),N$106)&lt;0,$A30+IFERROR(LARGE(IF(N$7:N$106&lt;=$A30,N$7:N$106),1),N$106),$A30-IFERROR(LARGE(IF(N$7:N$106&lt;=$A30,N$7:N$106),1),N$106))),SMALL(IF(N$7:N$106&gt;=$A30,N$7:N$106),1),IFERROR(LARGE(IF(N$7:N$106&lt;=$A30,N$7:N$106),1),N$106))</f>
        <v>558551.30784708261</v>
      </c>
      <c r="Q30" s="79">
        <f t="shared" si="9"/>
        <v>1</v>
      </c>
      <c r="R30" s="127">
        <v>24</v>
      </c>
      <c r="S30" s="109">
        <f t="shared" si="10"/>
        <v>575000</v>
      </c>
      <c r="T30" s="67">
        <f t="shared" si="11"/>
        <v>1</v>
      </c>
      <c r="U30" s="113">
        <f t="shared" si="12"/>
        <v>24</v>
      </c>
      <c r="V30" s="109">
        <f t="shared" si="13"/>
        <v>500000</v>
      </c>
      <c r="W30" s="135">
        <f t="shared" si="14"/>
        <v>27.272727272727273</v>
      </c>
      <c r="X30" s="113">
        <f t="shared" ca="1" si="15"/>
        <v>5</v>
      </c>
      <c r="Y30" s="109">
        <f t="shared" si="16"/>
        <v>600000</v>
      </c>
      <c r="Z30" s="135">
        <f t="shared" si="17"/>
        <v>19.428571428571427</v>
      </c>
      <c r="AA30" s="113">
        <f t="shared" ca="1" si="18"/>
        <v>8</v>
      </c>
      <c r="AB30" s="109">
        <f t="shared" si="19"/>
        <v>558551.30784708261</v>
      </c>
      <c r="AC30" s="135">
        <f t="shared" si="20"/>
        <v>10.5</v>
      </c>
      <c r="AD30" s="49">
        <f t="shared" ca="1" si="21"/>
        <v>37</v>
      </c>
      <c r="AE30">
        <f t="shared" si="22"/>
        <v>42</v>
      </c>
      <c r="AF30">
        <v>89</v>
      </c>
    </row>
    <row r="31" spans="1:32" x14ac:dyDescent="0.25">
      <c r="A31" s="71">
        <v>600000</v>
      </c>
      <c r="B31" s="63">
        <v>59</v>
      </c>
      <c r="C31" s="80"/>
      <c r="D31" s="59"/>
      <c r="E31" s="70"/>
      <c r="F31" s="98">
        <f t="array" ref="F31">IF((SMALL(IF(D$7:D$19&gt;=A31,D$7:D$19),1)-A31)&lt;(IF(A31-IFERROR(LARGE(IF(D$7:D$19&lt;=A31,D$7:D$19),1),D$19)&lt;0,A31+IFERROR(LARGE(IF(D$7:D$19&lt;=A31,D$7:D$19),1),D$19),A31-IFERROR(LARGE(IF(D$7:D$19&lt;=A31,D$7:D$19),1),D$19))),SMALL(IF(D$7:D$19&gt;=A31,D$7:D$19),1),IFERROR(LARGE(IF(D$7:D$19&lt;=A31,D$7:D$19),1),D$19))</f>
        <v>500000</v>
      </c>
      <c r="G31" s="79">
        <f t="shared" si="4"/>
        <v>59</v>
      </c>
      <c r="H31" s="80"/>
      <c r="I31" s="59"/>
      <c r="J31" s="70"/>
      <c r="K31" s="98">
        <f t="array" ref="K31">IF((SMALL(IF(I$7:I$27&gt;=$A31,I$7:I$27),1)-$A31)&lt;(IF($A31-IFERROR(LARGE(IF(I$7:I$27&lt;=$A31,I$7:I$27),1),I$19)&lt;0,$A31+IFERROR(LARGE(IF(I$7:I$27&lt;=$A31,I$7:I$27),1),I$27),$A31-IFERROR(LARGE(IF(I$7:I$27&lt;=$A31,I$7:I$27),1),I$19))),SMALL(IF(I$7:I$27&gt;=$A31,I$7:I$27),1),IFERROR(LARGE(IF(I$7:I$27&lt;=$A31,I$7:I$27),1),I$27))</f>
        <v>600000</v>
      </c>
      <c r="L31" s="79">
        <f t="shared" si="6"/>
        <v>59</v>
      </c>
      <c r="M31" s="78">
        <v>25</v>
      </c>
      <c r="N31" s="198">
        <f t="shared" si="24"/>
        <v>159634.55149501661</v>
      </c>
      <c r="O31" s="70">
        <f>SUMIF(P$7:P$118,N31,Q$7:Q$118)</f>
        <v>0</v>
      </c>
      <c r="P31" s="98">
        <f t="array" ref="P31">IF((SMALL(IF(N$7:N$106&gt;=$A31,N$7:N$106),1)-$A31)&lt;(IF($A31-IFERROR(LARGE(IF(N$7:N$106&lt;=$A31,N$7:N$106),1),N$106)&lt;0,$A31+IFERROR(LARGE(IF(N$7:N$106&lt;=$A31,N$7:N$106),1),N$106),$A31-IFERROR(LARGE(IF(N$7:N$106&lt;=$A31,N$7:N$106),1),N$106))),SMALL(IF(N$7:N$106&gt;=$A31,N$7:N$106),1),IFERROR(LARGE(IF(N$7:N$106&lt;=$A31,N$7:N$106),1),N$106))</f>
        <v>604426.55935613695</v>
      </c>
      <c r="Q31" s="79">
        <f t="shared" si="9"/>
        <v>59</v>
      </c>
      <c r="R31" s="127">
        <v>25</v>
      </c>
      <c r="S31" s="109">
        <f t="shared" si="10"/>
        <v>600000</v>
      </c>
      <c r="T31" s="67">
        <f t="shared" si="11"/>
        <v>59</v>
      </c>
      <c r="U31" s="113">
        <f t="shared" si="12"/>
        <v>25</v>
      </c>
      <c r="V31" s="109">
        <f t="shared" si="13"/>
        <v>500000</v>
      </c>
      <c r="W31" s="135">
        <f t="shared" si="14"/>
        <v>27.272727272727273</v>
      </c>
      <c r="X31" s="113">
        <f t="shared" ca="1" si="15"/>
        <v>5</v>
      </c>
      <c r="Y31" s="109">
        <f t="shared" si="16"/>
        <v>600000</v>
      </c>
      <c r="Z31" s="135">
        <f t="shared" si="17"/>
        <v>19.428571428571427</v>
      </c>
      <c r="AA31" s="113">
        <f t="shared" ca="1" si="18"/>
        <v>8</v>
      </c>
      <c r="AB31" s="109">
        <f t="shared" si="19"/>
        <v>604426.55935613695</v>
      </c>
      <c r="AC31" s="135">
        <f t="shared" si="20"/>
        <v>59</v>
      </c>
      <c r="AD31" s="49">
        <f t="shared" ca="1" si="21"/>
        <v>38</v>
      </c>
      <c r="AE31">
        <f t="shared" si="22"/>
        <v>41</v>
      </c>
      <c r="AF31">
        <v>88</v>
      </c>
    </row>
    <row r="32" spans="1:32" x14ac:dyDescent="0.25">
      <c r="A32" s="71">
        <v>650000</v>
      </c>
      <c r="B32" s="63">
        <v>25</v>
      </c>
      <c r="C32" s="80"/>
      <c r="D32" s="59"/>
      <c r="E32" s="70"/>
      <c r="F32" s="98">
        <f t="array" ref="F32">IF((SMALL(IF(D$7:D$19&gt;=A32,D$7:D$19),1)-A32)&lt;(IF(A32-IFERROR(LARGE(IF(D$7:D$19&lt;=A32,D$7:D$19),1),D$19)&lt;0,A32+IFERROR(LARGE(IF(D$7:D$19&lt;=A32,D$7:D$19),1),D$19),A32-IFERROR(LARGE(IF(D$7:D$19&lt;=A32,D$7:D$19),1),D$19))),SMALL(IF(D$7:D$19&gt;=A32,D$7:D$19),1),IFERROR(LARGE(IF(D$7:D$19&lt;=A32,D$7:D$19),1),D$19))</f>
        <v>500000</v>
      </c>
      <c r="G32" s="79">
        <f t="shared" si="4"/>
        <v>25</v>
      </c>
      <c r="H32" s="80"/>
      <c r="I32" s="59"/>
      <c r="J32" s="70"/>
      <c r="K32" s="98">
        <f t="array" ref="K32">IF((SMALL(IF(I$7:I$27&gt;=$A32,I$7:I$27),1)-$A32)&lt;(IF($A32-IFERROR(LARGE(IF(I$7:I$27&lt;=$A32,I$7:I$27),1),I$19)&lt;0,$A32+IFERROR(LARGE(IF(I$7:I$27&lt;=$A32,I$7:I$27),1),I$27),$A32-IFERROR(LARGE(IF(I$7:I$27&lt;=$A32,I$7:I$27),1),I$19))),SMALL(IF(I$7:I$27&gt;=$A32,I$7:I$27),1),IFERROR(LARGE(IF(I$7:I$27&lt;=$A32,I$7:I$27),1),I$27))</f>
        <v>600000</v>
      </c>
      <c r="L32" s="79">
        <f t="shared" si="6"/>
        <v>25</v>
      </c>
      <c r="M32" s="80">
        <v>26</v>
      </c>
      <c r="N32" s="198">
        <f t="shared" si="24"/>
        <v>172591.36212624583</v>
      </c>
      <c r="O32" s="70">
        <f>SUMIF(P$7:P$118,N32,Q$7:Q$118)</f>
        <v>31</v>
      </c>
      <c r="P32" s="98">
        <f t="array" ref="P32">IF((SMALL(IF(N$7:N$106&gt;=$A32,N$7:N$106),1)-$A32)&lt;(IF($A32-IFERROR(LARGE(IF(N$7:N$106&lt;=$A32,N$7:N$106),1),N$106)&lt;0,$A32+IFERROR(LARGE(IF(N$7:N$106&lt;=$A32,N$7:N$106),1),N$106),$A32-IFERROR(LARGE(IF(N$7:N$106&lt;=$A32,N$7:N$106),1),N$106))),SMALL(IF(N$7:N$106&gt;=$A32,N$7:N$106),1),IFERROR(LARGE(IF(N$7:N$106&lt;=$A32,N$7:N$106),1),N$106))</f>
        <v>651509.05432595592</v>
      </c>
      <c r="Q32" s="79">
        <f t="shared" si="9"/>
        <v>25</v>
      </c>
      <c r="R32" s="127">
        <v>26</v>
      </c>
      <c r="S32" s="109">
        <f t="shared" si="10"/>
        <v>650000</v>
      </c>
      <c r="T32" s="67">
        <f t="shared" si="11"/>
        <v>25</v>
      </c>
      <c r="U32" s="113">
        <f t="shared" si="12"/>
        <v>26</v>
      </c>
      <c r="V32" s="109">
        <f t="shared" si="13"/>
        <v>500000</v>
      </c>
      <c r="W32" s="135">
        <f t="shared" si="14"/>
        <v>27.272727272727273</v>
      </c>
      <c r="X32" s="113">
        <f t="shared" ca="1" si="15"/>
        <v>5</v>
      </c>
      <c r="Y32" s="109">
        <f t="shared" si="16"/>
        <v>600000</v>
      </c>
      <c r="Z32" s="135">
        <f t="shared" si="17"/>
        <v>19.428571428571427</v>
      </c>
      <c r="AA32" s="113">
        <f t="shared" ca="1" si="18"/>
        <v>8</v>
      </c>
      <c r="AB32" s="109">
        <f t="shared" si="19"/>
        <v>651509.05432595592</v>
      </c>
      <c r="AC32" s="135">
        <f t="shared" si="20"/>
        <v>15.5</v>
      </c>
      <c r="AD32" s="49">
        <f t="shared" ca="1" si="21"/>
        <v>39</v>
      </c>
      <c r="AE32">
        <f t="shared" si="22"/>
        <v>40</v>
      </c>
      <c r="AF32">
        <v>87</v>
      </c>
    </row>
    <row r="33" spans="1:32" x14ac:dyDescent="0.25">
      <c r="A33" s="71">
        <v>675000</v>
      </c>
      <c r="B33" s="63">
        <v>6</v>
      </c>
      <c r="C33" s="80"/>
      <c r="D33" s="59"/>
      <c r="E33" s="70"/>
      <c r="F33" s="98">
        <f t="array" ref="F33">IF((SMALL(IF(D$7:D$19&gt;=A33,D$7:D$19),1)-A33)&lt;(IF(A33-IFERROR(LARGE(IF(D$7:D$19&lt;=A33,D$7:D$19),1),D$19)&lt;0,A33+IFERROR(LARGE(IF(D$7:D$19&lt;=A33,D$7:D$19),1),D$19),A33-IFERROR(LARGE(IF(D$7:D$19&lt;=A33,D$7:D$19),1),D$19))),SMALL(IF(D$7:D$19&gt;=A33,D$7:D$19),1),IFERROR(LARGE(IF(D$7:D$19&lt;=A33,D$7:D$19),1),D$19))</f>
        <v>800000</v>
      </c>
      <c r="G33" s="79">
        <f t="shared" si="4"/>
        <v>6</v>
      </c>
      <c r="H33" s="80"/>
      <c r="I33" s="59"/>
      <c r="J33" s="70"/>
      <c r="K33" s="98">
        <f t="array" ref="K33">IF((SMALL(IF(I$7:I$27&gt;=$A33,I$7:I$27),1)-$A33)&lt;(IF($A33-IFERROR(LARGE(IF(I$7:I$27&lt;=$A33,I$7:I$27),1),I$19)&lt;0,$A33+IFERROR(LARGE(IF(I$7:I$27&lt;=$A33,I$7:I$27),1),I$27),$A33-IFERROR(LARGE(IF(I$7:I$27&lt;=$A33,I$7:I$27),1),I$19))),SMALL(IF(I$7:I$27&gt;=$A33,I$7:I$27),1),IFERROR(LARGE(IF(I$7:I$27&lt;=$A33,I$7:I$27),1),I$27))</f>
        <v>600000</v>
      </c>
      <c r="L33" s="79">
        <f t="shared" si="6"/>
        <v>6</v>
      </c>
      <c r="M33" s="78">
        <v>27</v>
      </c>
      <c r="N33" s="198">
        <f>N32+((($N$34-$N$20)/SUM($M$21:$M$34)*M33))</f>
        <v>186046.51162790696</v>
      </c>
      <c r="O33" s="70">
        <f>SUMIF(P$7:P$118,N33,Q$7:Q$118)</f>
        <v>0</v>
      </c>
      <c r="P33" s="98">
        <f t="array" ref="P33">IF((SMALL(IF(N$7:N$106&gt;=$A33,N$7:N$106),1)-$A33)&lt;(IF($A33-IFERROR(LARGE(IF(N$7:N$106&lt;=$A33,N$7:N$106),1),N$106)&lt;0,$A33+IFERROR(LARGE(IF(N$7:N$106&lt;=$A33,N$7:N$106),1),N$106),$A33-IFERROR(LARGE(IF(N$7:N$106&lt;=$A33,N$7:N$106),1),N$106))),SMALL(IF(N$7:N$106&gt;=$A33,N$7:N$106),1),IFERROR(LARGE(IF(N$7:N$106&lt;=$A33,N$7:N$106),1),N$106))</f>
        <v>651509.05432595592</v>
      </c>
      <c r="Q33" s="79">
        <f t="shared" si="9"/>
        <v>6</v>
      </c>
      <c r="R33" s="127">
        <v>27</v>
      </c>
      <c r="S33" s="109">
        <f t="shared" si="10"/>
        <v>675000</v>
      </c>
      <c r="T33" s="67">
        <f t="shared" si="11"/>
        <v>6</v>
      </c>
      <c r="U33" s="113">
        <f t="shared" si="12"/>
        <v>27</v>
      </c>
      <c r="V33" s="109">
        <f t="shared" si="13"/>
        <v>800000</v>
      </c>
      <c r="W33" s="135">
        <f t="shared" si="14"/>
        <v>22.4</v>
      </c>
      <c r="X33" s="113">
        <f t="shared" ca="1" si="15"/>
        <v>6</v>
      </c>
      <c r="Y33" s="109">
        <f t="shared" si="16"/>
        <v>600000</v>
      </c>
      <c r="Z33" s="135">
        <f t="shared" si="17"/>
        <v>19.428571428571427</v>
      </c>
      <c r="AA33" s="113">
        <f t="shared" ca="1" si="18"/>
        <v>8</v>
      </c>
      <c r="AB33" s="109">
        <f t="shared" si="19"/>
        <v>651509.05432595592</v>
      </c>
      <c r="AC33" s="135">
        <f t="shared" si="20"/>
        <v>15.5</v>
      </c>
      <c r="AD33" s="49">
        <f t="shared" ca="1" si="21"/>
        <v>39</v>
      </c>
      <c r="AE33">
        <f t="shared" si="22"/>
        <v>39</v>
      </c>
      <c r="AF33">
        <v>86</v>
      </c>
    </row>
    <row r="34" spans="1:32" x14ac:dyDescent="0.25">
      <c r="A34" s="71">
        <v>700000</v>
      </c>
      <c r="B34" s="63">
        <v>21</v>
      </c>
      <c r="C34" s="80"/>
      <c r="D34" s="59"/>
      <c r="E34" s="70"/>
      <c r="F34" s="98">
        <f t="array" ref="F34">IF((SMALL(IF(D$7:D$19&gt;=A34,D$7:D$19),1)-A34)&lt;(IF(A34-IFERROR(LARGE(IF(D$7:D$19&lt;=A34,D$7:D$19),1),D$19)&lt;0,A34+IFERROR(LARGE(IF(D$7:D$19&lt;=A34,D$7:D$19),1),D$19),A34-IFERROR(LARGE(IF(D$7:D$19&lt;=A34,D$7:D$19),1),D$19))),SMALL(IF(D$7:D$19&gt;=A34,D$7:D$19),1),IFERROR(LARGE(IF(D$7:D$19&lt;=A34,D$7:D$19),1),D$19))</f>
        <v>800000</v>
      </c>
      <c r="G34" s="79">
        <f t="shared" si="4"/>
        <v>21</v>
      </c>
      <c r="H34" s="80"/>
      <c r="I34" s="59"/>
      <c r="J34" s="70"/>
      <c r="K34" s="98">
        <f t="array" ref="K34">IF((SMALL(IF(I$7:I$27&gt;=$A34,I$7:I$27),1)-$A34)&lt;(IF($A34-IFERROR(LARGE(IF(I$7:I$27&lt;=$A34,I$7:I$27),1),I$19)&lt;0,$A34+IFERROR(LARGE(IF(I$7:I$27&lt;=$A34,I$7:I$27),1),I$27),$A34-IFERROR(LARGE(IF(I$7:I$27&lt;=$A34,I$7:I$27),1),I$19))),SMALL(IF(I$7:I$27&gt;=$A34,I$7:I$27),1),IFERROR(LARGE(IF(I$7:I$27&lt;=$A34,I$7:I$27),1),I$27))</f>
        <v>600000</v>
      </c>
      <c r="L34" s="79">
        <f t="shared" si="6"/>
        <v>21</v>
      </c>
      <c r="M34" s="80">
        <v>28</v>
      </c>
      <c r="N34" s="198">
        <v>200000</v>
      </c>
      <c r="O34" s="70">
        <f>SUMIF(P$7:P$118,N34,Q$7:Q$118)</f>
        <v>109</v>
      </c>
      <c r="P34" s="98">
        <f t="array" ref="P34">IF((SMALL(IF(N$7:N$106&gt;=$A34,N$7:N$106),1)-$A34)&lt;(IF($A34-IFERROR(LARGE(IF(N$7:N$106&lt;=$A34,N$7:N$106),1),N$106)&lt;0,$A34+IFERROR(LARGE(IF(N$7:N$106&lt;=$A34,N$7:N$106),1),N$106),$A34-IFERROR(LARGE(IF(N$7:N$106&lt;=$A34,N$7:N$106),1),N$106))),SMALL(IF(N$7:N$106&gt;=$A34,N$7:N$106),1),IFERROR(LARGE(IF(N$7:N$106&lt;=$A34,N$7:N$106),1),N$106))</f>
        <v>699798.79275653942</v>
      </c>
      <c r="Q34" s="79">
        <f t="shared" si="9"/>
        <v>21</v>
      </c>
      <c r="R34" s="127">
        <v>28</v>
      </c>
      <c r="S34" s="109">
        <f t="shared" si="10"/>
        <v>700000</v>
      </c>
      <c r="T34" s="67">
        <f t="shared" si="11"/>
        <v>21</v>
      </c>
      <c r="U34" s="113">
        <f t="shared" si="12"/>
        <v>28</v>
      </c>
      <c r="V34" s="109">
        <f t="shared" si="13"/>
        <v>800000</v>
      </c>
      <c r="W34" s="135">
        <f t="shared" si="14"/>
        <v>22.4</v>
      </c>
      <c r="X34" s="113">
        <f t="shared" ca="1" si="15"/>
        <v>6</v>
      </c>
      <c r="Y34" s="109">
        <f t="shared" si="16"/>
        <v>600000</v>
      </c>
      <c r="Z34" s="135">
        <f t="shared" si="17"/>
        <v>19.428571428571427</v>
      </c>
      <c r="AA34" s="113">
        <f t="shared" ca="1" si="18"/>
        <v>8</v>
      </c>
      <c r="AB34" s="109">
        <f t="shared" si="19"/>
        <v>699798.79275653942</v>
      </c>
      <c r="AC34" s="135">
        <f t="shared" si="20"/>
        <v>21</v>
      </c>
      <c r="AD34" s="49">
        <f t="shared" ca="1" si="21"/>
        <v>40</v>
      </c>
      <c r="AE34">
        <f t="shared" si="22"/>
        <v>38</v>
      </c>
      <c r="AF34">
        <v>85</v>
      </c>
    </row>
    <row r="35" spans="1:32" x14ac:dyDescent="0.25">
      <c r="A35" s="71">
        <v>725000</v>
      </c>
      <c r="B35" s="63">
        <v>6</v>
      </c>
      <c r="C35" s="80"/>
      <c r="D35" s="59"/>
      <c r="E35" s="70"/>
      <c r="F35" s="98">
        <f t="array" ref="F35">IF((SMALL(IF(D$7:D$19&gt;=A35,D$7:D$19),1)-A35)&lt;(IF(A35-IFERROR(LARGE(IF(D$7:D$19&lt;=A35,D$7:D$19),1),D$19)&lt;0,A35+IFERROR(LARGE(IF(D$7:D$19&lt;=A35,D$7:D$19),1),D$19),A35-IFERROR(LARGE(IF(D$7:D$19&lt;=A35,D$7:D$19),1),D$19))),SMALL(IF(D$7:D$19&gt;=A35,D$7:D$19),1),IFERROR(LARGE(IF(D$7:D$19&lt;=A35,D$7:D$19),1),D$19))</f>
        <v>800000</v>
      </c>
      <c r="G35" s="79">
        <f t="shared" si="4"/>
        <v>6</v>
      </c>
      <c r="H35" s="80"/>
      <c r="I35" s="59"/>
      <c r="J35" s="70"/>
      <c r="K35" s="98">
        <f t="array" ref="K35">IF((SMALL(IF(I$7:I$27&gt;=$A35,I$7:I$27),1)-$A35)&lt;(IF($A35-IFERROR(LARGE(IF(I$7:I$27&lt;=$A35,I$7:I$27),1),I$19)&lt;0,$A35+IFERROR(LARGE(IF(I$7:I$27&lt;=$A35,I$7:I$27),1),I$27),$A35-IFERROR(LARGE(IF(I$7:I$27&lt;=$A35,I$7:I$27),1),I$19))),SMALL(IF(I$7:I$27&gt;=$A35,I$7:I$27),1),IFERROR(LARGE(IF(I$7:I$27&lt;=$A35,I$7:I$27),1),I$27))</f>
        <v>800000</v>
      </c>
      <c r="L35" s="79">
        <f t="shared" si="6"/>
        <v>6</v>
      </c>
      <c r="M35" s="78">
        <v>29</v>
      </c>
      <c r="N35" s="198">
        <f>N34+((($N$48-$N$34)/SUM($M$35:$M$48)*M35))</f>
        <v>235010.06036217304</v>
      </c>
      <c r="O35" s="70">
        <f>SUMIF(P$7:P$118,N35,Q$7:Q$118)</f>
        <v>115</v>
      </c>
      <c r="P35" s="98">
        <f t="array" ref="P35">IF((SMALL(IF(N$7:N$106&gt;=$A35,N$7:N$106),1)-$A35)&lt;(IF($A35-IFERROR(LARGE(IF(N$7:N$106&lt;=$A35,N$7:N$106),1),N$106)&lt;0,$A35+IFERROR(LARGE(IF(N$7:N$106&lt;=$A35,N$7:N$106),1),N$106),$A35-IFERROR(LARGE(IF(N$7:N$106&lt;=$A35,N$7:N$106),1),N$106))),SMALL(IF(N$7:N$106&gt;=$A35,N$7:N$106),1),IFERROR(LARGE(IF(N$7:N$106&lt;=$A35,N$7:N$106),1),N$106))</f>
        <v>749295.77464788756</v>
      </c>
      <c r="Q35" s="79">
        <f t="shared" si="9"/>
        <v>6</v>
      </c>
      <c r="R35" s="127">
        <v>29</v>
      </c>
      <c r="S35" s="109">
        <f t="shared" si="10"/>
        <v>725000</v>
      </c>
      <c r="T35" s="67">
        <f t="shared" si="11"/>
        <v>6</v>
      </c>
      <c r="U35" s="113">
        <f t="shared" si="12"/>
        <v>29</v>
      </c>
      <c r="V35" s="109">
        <f t="shared" si="13"/>
        <v>800000</v>
      </c>
      <c r="W35" s="135">
        <f t="shared" si="14"/>
        <v>22.4</v>
      </c>
      <c r="X35" s="113">
        <f t="shared" ca="1" si="15"/>
        <v>6</v>
      </c>
      <c r="Y35" s="109">
        <f t="shared" si="16"/>
        <v>800000</v>
      </c>
      <c r="Z35" s="135">
        <f t="shared" si="17"/>
        <v>22.4</v>
      </c>
      <c r="AA35" s="113">
        <f t="shared" ca="1" si="18"/>
        <v>9</v>
      </c>
      <c r="AB35" s="109">
        <f t="shared" si="19"/>
        <v>749295.77464788756</v>
      </c>
      <c r="AC35" s="135">
        <f t="shared" si="20"/>
        <v>9.5</v>
      </c>
      <c r="AD35" s="49">
        <f t="shared" ca="1" si="21"/>
        <v>41</v>
      </c>
      <c r="AE35">
        <f t="shared" si="22"/>
        <v>37</v>
      </c>
      <c r="AF35">
        <v>84</v>
      </c>
    </row>
    <row r="36" spans="1:32" x14ac:dyDescent="0.25">
      <c r="A36" s="71">
        <v>750000</v>
      </c>
      <c r="B36" s="63">
        <v>13</v>
      </c>
      <c r="C36" s="80"/>
      <c r="D36" s="59"/>
      <c r="E36" s="70"/>
      <c r="F36" s="98">
        <f t="array" ref="F36">IF((SMALL(IF(D$7:D$19&gt;=A36,D$7:D$19),1)-A36)&lt;(IF(A36-IFERROR(LARGE(IF(D$7:D$19&lt;=A36,D$7:D$19),1),D$19)&lt;0,A36+IFERROR(LARGE(IF(D$7:D$19&lt;=A36,D$7:D$19),1),D$19),A36-IFERROR(LARGE(IF(D$7:D$19&lt;=A36,D$7:D$19),1),D$19))),SMALL(IF(D$7:D$19&gt;=A36,D$7:D$19),1),IFERROR(LARGE(IF(D$7:D$19&lt;=A36,D$7:D$19),1),D$19))</f>
        <v>800000</v>
      </c>
      <c r="G36" s="79">
        <f t="shared" si="4"/>
        <v>13</v>
      </c>
      <c r="H36" s="80"/>
      <c r="I36" s="59"/>
      <c r="J36" s="70"/>
      <c r="K36" s="98">
        <f t="array" ref="K36">IF((SMALL(IF(I$7:I$27&gt;=$A36,I$7:I$27),1)-$A36)&lt;(IF($A36-IFERROR(LARGE(IF(I$7:I$27&lt;=$A36,I$7:I$27),1),I$19)&lt;0,$A36+IFERROR(LARGE(IF(I$7:I$27&lt;=$A36,I$7:I$27),1),I$27),$A36-IFERROR(LARGE(IF(I$7:I$27&lt;=$A36,I$7:I$27),1),I$19))),SMALL(IF(I$7:I$27&gt;=$A36,I$7:I$27),1),IFERROR(LARGE(IF(I$7:I$27&lt;=$A36,I$7:I$27),1),I$27))</f>
        <v>800000</v>
      </c>
      <c r="L36" s="79">
        <f t="shared" si="6"/>
        <v>13</v>
      </c>
      <c r="M36" s="80">
        <v>30</v>
      </c>
      <c r="N36" s="198">
        <f t="shared" ref="N36:N47" si="25">N35+((($N$48-$N$34)/SUM($M$35:$M$48)*M36))</f>
        <v>271227.36418511067</v>
      </c>
      <c r="O36" s="70">
        <f>SUMIF(P$7:P$118,N36,Q$7:Q$118)</f>
        <v>12</v>
      </c>
      <c r="P36" s="98">
        <f t="array" ref="P36">IF((SMALL(IF(N$7:N$106&gt;=$A36,N$7:N$106),1)-$A36)&lt;(IF($A36-IFERROR(LARGE(IF(N$7:N$106&lt;=$A36,N$7:N$106),1),N$106)&lt;0,$A36+IFERROR(LARGE(IF(N$7:N$106&lt;=$A36,N$7:N$106),1),N$106),$A36-IFERROR(LARGE(IF(N$7:N$106&lt;=$A36,N$7:N$106),1),N$106))),SMALL(IF(N$7:N$106&gt;=$A36,N$7:N$106),1),IFERROR(LARGE(IF(N$7:N$106&lt;=$A36,N$7:N$106),1),N$106))</f>
        <v>749295.77464788756</v>
      </c>
      <c r="Q36" s="79">
        <f t="shared" si="9"/>
        <v>13</v>
      </c>
      <c r="R36" s="127">
        <v>30</v>
      </c>
      <c r="S36" s="109">
        <f t="shared" si="10"/>
        <v>750000</v>
      </c>
      <c r="T36" s="67">
        <f t="shared" si="11"/>
        <v>13</v>
      </c>
      <c r="U36" s="113">
        <f t="shared" si="12"/>
        <v>30</v>
      </c>
      <c r="V36" s="109">
        <f t="shared" si="13"/>
        <v>800000</v>
      </c>
      <c r="W36" s="135">
        <f t="shared" si="14"/>
        <v>22.4</v>
      </c>
      <c r="X36" s="113">
        <f t="shared" ca="1" si="15"/>
        <v>6</v>
      </c>
      <c r="Y36" s="109">
        <f t="shared" si="16"/>
        <v>800000</v>
      </c>
      <c r="Z36" s="135">
        <f t="shared" si="17"/>
        <v>22.4</v>
      </c>
      <c r="AA36" s="113">
        <f t="shared" ca="1" si="18"/>
        <v>9</v>
      </c>
      <c r="AB36" s="109">
        <f t="shared" si="19"/>
        <v>749295.77464788756</v>
      </c>
      <c r="AC36" s="135">
        <f t="shared" si="20"/>
        <v>9.5</v>
      </c>
      <c r="AD36" s="49">
        <f t="shared" ca="1" si="21"/>
        <v>41</v>
      </c>
      <c r="AE36">
        <f t="shared" si="22"/>
        <v>36</v>
      </c>
      <c r="AF36">
        <v>83</v>
      </c>
    </row>
    <row r="37" spans="1:32" x14ac:dyDescent="0.25">
      <c r="A37" s="71">
        <v>800000</v>
      </c>
      <c r="B37" s="63">
        <v>65</v>
      </c>
      <c r="C37" s="80"/>
      <c r="D37" s="59"/>
      <c r="E37" s="70"/>
      <c r="F37" s="98">
        <f t="array" ref="F37">IF((SMALL(IF(D$7:D$19&gt;=A37,D$7:D$19),1)-A37)&lt;(IF(A37-IFERROR(LARGE(IF(D$7:D$19&lt;=A37,D$7:D$19),1),D$19)&lt;0,A37+IFERROR(LARGE(IF(D$7:D$19&lt;=A37,D$7:D$19),1),D$19),A37-IFERROR(LARGE(IF(D$7:D$19&lt;=A37,D$7:D$19),1),D$19))),SMALL(IF(D$7:D$19&gt;=A37,D$7:D$19),1),IFERROR(LARGE(IF(D$7:D$19&lt;=A37,D$7:D$19),1),D$19))</f>
        <v>800000</v>
      </c>
      <c r="G37" s="79">
        <f t="shared" si="4"/>
        <v>65</v>
      </c>
      <c r="H37" s="80"/>
      <c r="I37" s="59"/>
      <c r="J37" s="70"/>
      <c r="K37" s="98">
        <f t="array" ref="K37">IF((SMALL(IF(I$7:I$27&gt;=$A37,I$7:I$27),1)-$A37)&lt;(IF($A37-IFERROR(LARGE(IF(I$7:I$27&lt;=$A37,I$7:I$27),1),I$19)&lt;0,$A37+IFERROR(LARGE(IF(I$7:I$27&lt;=$A37,I$7:I$27),1),I$27),$A37-IFERROR(LARGE(IF(I$7:I$27&lt;=$A37,I$7:I$27),1),I$19))),SMALL(IF(I$7:I$27&gt;=$A37,I$7:I$27),1),IFERROR(LARGE(IF(I$7:I$27&lt;=$A37,I$7:I$27),1),I$27))</f>
        <v>800000</v>
      </c>
      <c r="L37" s="79">
        <f t="shared" si="6"/>
        <v>65</v>
      </c>
      <c r="M37" s="78">
        <v>31</v>
      </c>
      <c r="N37" s="198">
        <f t="shared" si="25"/>
        <v>308651.9114688129</v>
      </c>
      <c r="O37" s="70">
        <f>SUMIF(P$7:P$118,N37,Q$7:Q$118)</f>
        <v>159</v>
      </c>
      <c r="P37" s="98">
        <f t="array" ref="P37">IF((SMALL(IF(N$7:N$106&gt;=$A37,N$7:N$106),1)-$A37)&lt;(IF($A37-IFERROR(LARGE(IF(N$7:N$106&lt;=$A37,N$7:N$106),1),N$106)&lt;0,$A37+IFERROR(LARGE(IF(N$7:N$106&lt;=$A37,N$7:N$106),1),N$106),$A37-IFERROR(LARGE(IF(N$7:N$106&lt;=$A37,N$7:N$106),1),N$106))),SMALL(IF(N$7:N$106&gt;=$A37,N$7:N$106),1),IFERROR(LARGE(IF(N$7:N$106&lt;=$A37,N$7:N$106),1),N$106))</f>
        <v>800000</v>
      </c>
      <c r="Q37" s="79">
        <f t="shared" si="9"/>
        <v>65</v>
      </c>
      <c r="R37" s="127">
        <v>31</v>
      </c>
      <c r="S37" s="109">
        <f t="shared" si="10"/>
        <v>800000</v>
      </c>
      <c r="T37" s="67">
        <f t="shared" si="11"/>
        <v>65</v>
      </c>
      <c r="U37" s="113">
        <f t="shared" si="12"/>
        <v>31</v>
      </c>
      <c r="V37" s="109">
        <f t="shared" si="13"/>
        <v>800000</v>
      </c>
      <c r="W37" s="135">
        <f t="shared" si="14"/>
        <v>22.4</v>
      </c>
      <c r="X37" s="113">
        <f t="shared" ca="1" si="15"/>
        <v>6</v>
      </c>
      <c r="Y37" s="109">
        <f t="shared" si="16"/>
        <v>800000</v>
      </c>
      <c r="Z37" s="135">
        <f t="shared" si="17"/>
        <v>22.4</v>
      </c>
      <c r="AA37" s="113">
        <f t="shared" ca="1" si="18"/>
        <v>9</v>
      </c>
      <c r="AB37" s="109">
        <f t="shared" si="19"/>
        <v>800000</v>
      </c>
      <c r="AC37" s="135">
        <f t="shared" si="20"/>
        <v>35.5</v>
      </c>
      <c r="AD37" s="49">
        <f t="shared" ca="1" si="21"/>
        <v>42</v>
      </c>
      <c r="AE37">
        <f t="shared" si="22"/>
        <v>35</v>
      </c>
      <c r="AF37">
        <v>82</v>
      </c>
    </row>
    <row r="38" spans="1:32" x14ac:dyDescent="0.25">
      <c r="A38" s="71">
        <v>850000</v>
      </c>
      <c r="B38" s="63">
        <v>6</v>
      </c>
      <c r="C38" s="80"/>
      <c r="D38" s="59"/>
      <c r="E38" s="70"/>
      <c r="F38" s="98">
        <f t="array" ref="F38">IF((SMALL(IF(D$7:D$19&gt;=A38,D$7:D$19),1)-A38)&lt;(IF(A38-IFERROR(LARGE(IF(D$7:D$19&lt;=A38,D$7:D$19),1),D$19)&lt;0,A38+IFERROR(LARGE(IF(D$7:D$19&lt;=A38,D$7:D$19),1),D$19),A38-IFERROR(LARGE(IF(D$7:D$19&lt;=A38,D$7:D$19),1),D$19))),SMALL(IF(D$7:D$19&gt;=A38,D$7:D$19),1),IFERROR(LARGE(IF(D$7:D$19&lt;=A38,D$7:D$19),1),D$19))</f>
        <v>800000</v>
      </c>
      <c r="G38" s="79">
        <f t="shared" si="4"/>
        <v>6</v>
      </c>
      <c r="H38" s="80"/>
      <c r="I38" s="59"/>
      <c r="J38" s="70"/>
      <c r="K38" s="98">
        <f t="array" ref="K38">IF((SMALL(IF(I$7:I$27&gt;=$A38,I$7:I$27),1)-$A38)&lt;(IF($A38-IFERROR(LARGE(IF(I$7:I$27&lt;=$A38,I$7:I$27),1),I$19)&lt;0,$A38+IFERROR(LARGE(IF(I$7:I$27&lt;=$A38,I$7:I$27),1),I$27),$A38-IFERROR(LARGE(IF(I$7:I$27&lt;=$A38,I$7:I$27),1),I$19))),SMALL(IF(I$7:I$27&gt;=$A38,I$7:I$27),1),IFERROR(LARGE(IF(I$7:I$27&lt;=$A38,I$7:I$27),1),I$27))</f>
        <v>800000</v>
      </c>
      <c r="L38" s="79">
        <f t="shared" si="6"/>
        <v>6</v>
      </c>
      <c r="M38" s="80">
        <v>32</v>
      </c>
      <c r="N38" s="198">
        <f t="shared" si="25"/>
        <v>347283.70221327973</v>
      </c>
      <c r="O38" s="70">
        <f>SUMIF(P$7:P$118,N38,Q$7:Q$118)</f>
        <v>29</v>
      </c>
      <c r="P38" s="98">
        <f t="array" ref="P38">IF((SMALL(IF(N$7:N$106&gt;=$A38,N$7:N$106),1)-$A38)&lt;(IF($A38-IFERROR(LARGE(IF(N$7:N$106&lt;=$A38,N$7:N$106),1),N$106)&lt;0,$A38+IFERROR(LARGE(IF(N$7:N$106&lt;=$A38,N$7:N$106),1),N$106),$A38-IFERROR(LARGE(IF(N$7:N$106&lt;=$A38,N$7:N$106),1),N$106))),SMALL(IF(N$7:N$106&gt;=$A38,N$7:N$106),1),IFERROR(LARGE(IF(N$7:N$106&lt;=$A38,N$7:N$106),1),N$106))</f>
        <v>800000</v>
      </c>
      <c r="Q38" s="79">
        <f t="shared" si="9"/>
        <v>6</v>
      </c>
      <c r="R38" s="127">
        <v>32</v>
      </c>
      <c r="S38" s="109">
        <f t="shared" si="10"/>
        <v>850000</v>
      </c>
      <c r="T38" s="67">
        <f t="shared" si="11"/>
        <v>6</v>
      </c>
      <c r="U38" s="113">
        <f t="shared" si="12"/>
        <v>32</v>
      </c>
      <c r="V38" s="109">
        <f t="shared" si="13"/>
        <v>800000</v>
      </c>
      <c r="W38" s="135">
        <f t="shared" si="14"/>
        <v>22.4</v>
      </c>
      <c r="X38" s="113">
        <f t="shared" ca="1" si="15"/>
        <v>6</v>
      </c>
      <c r="Y38" s="109">
        <f t="shared" si="16"/>
        <v>800000</v>
      </c>
      <c r="Z38" s="135">
        <f t="shared" si="17"/>
        <v>22.4</v>
      </c>
      <c r="AA38" s="113">
        <f t="shared" ca="1" si="18"/>
        <v>9</v>
      </c>
      <c r="AB38" s="109">
        <f t="shared" si="19"/>
        <v>800000</v>
      </c>
      <c r="AC38" s="135">
        <f t="shared" si="20"/>
        <v>35.5</v>
      </c>
      <c r="AD38" s="49">
        <f t="shared" ca="1" si="21"/>
        <v>42</v>
      </c>
      <c r="AE38">
        <f t="shared" si="22"/>
        <v>34</v>
      </c>
      <c r="AF38">
        <v>81</v>
      </c>
    </row>
    <row r="39" spans="1:32" x14ac:dyDescent="0.25">
      <c r="A39" s="71">
        <v>900000</v>
      </c>
      <c r="B39" s="63">
        <v>22</v>
      </c>
      <c r="C39" s="80"/>
      <c r="D39" s="59"/>
      <c r="E39" s="70"/>
      <c r="F39" s="98">
        <f t="array" ref="F39">IF((SMALL(IF(D$7:D$19&gt;=A39,D$7:D$19),1)-A39)&lt;(IF(A39-IFERROR(LARGE(IF(D$7:D$19&lt;=A39,D$7:D$19),1),D$19)&lt;0,A39+IFERROR(LARGE(IF(D$7:D$19&lt;=A39,D$7:D$19),1),D$19),A39-IFERROR(LARGE(IF(D$7:D$19&lt;=A39,D$7:D$19),1),D$19))),SMALL(IF(D$7:D$19&gt;=A39,D$7:D$19),1),IFERROR(LARGE(IF(D$7:D$19&lt;=A39,D$7:D$19),1),D$19))</f>
        <v>800000</v>
      </c>
      <c r="G39" s="79">
        <f t="shared" si="4"/>
        <v>22</v>
      </c>
      <c r="H39" s="80"/>
      <c r="I39" s="59"/>
      <c r="J39" s="70"/>
      <c r="K39" s="98">
        <f t="array" ref="K39">IF((SMALL(IF(I$7:I$27&gt;=$A39,I$7:I$27),1)-$A39)&lt;(IF($A39-IFERROR(LARGE(IF(I$7:I$27&lt;=$A39,I$7:I$27),1),I$19)&lt;0,$A39+IFERROR(LARGE(IF(I$7:I$27&lt;=$A39,I$7:I$27),1),I$27),$A39-IFERROR(LARGE(IF(I$7:I$27&lt;=$A39,I$7:I$27),1),I$19))),SMALL(IF(I$7:I$27&gt;=$A39,I$7:I$27),1),IFERROR(LARGE(IF(I$7:I$27&lt;=$A39,I$7:I$27),1),I$27))</f>
        <v>800000</v>
      </c>
      <c r="L39" s="79">
        <f t="shared" si="6"/>
        <v>22</v>
      </c>
      <c r="M39" s="78">
        <v>33</v>
      </c>
      <c r="N39" s="198">
        <f t="shared" si="25"/>
        <v>387122.73641851114</v>
      </c>
      <c r="O39" s="70">
        <f>SUMIF(P$7:P$118,N39,Q$7:Q$118)</f>
        <v>98</v>
      </c>
      <c r="P39" s="98">
        <f t="array" ref="P39">IF((SMALL(IF(N$7:N$106&gt;=$A39,N$7:N$106),1)-$A39)&lt;(IF($A39-IFERROR(LARGE(IF(N$7:N$106&lt;=$A39,N$7:N$106),1),N$106)&lt;0,$A39+IFERROR(LARGE(IF(N$7:N$106&lt;=$A39,N$7:N$106),1),N$106),$A39-IFERROR(LARGE(IF(N$7:N$106&lt;=$A39,N$7:N$106),1),N$106))),SMALL(IF(N$7:N$106&gt;=$A39,N$7:N$106),1),IFERROR(LARGE(IF(N$7:N$106&lt;=$A39,N$7:N$106),1),N$106))</f>
        <v>936507.93650793657</v>
      </c>
      <c r="Q39" s="79">
        <f t="shared" si="9"/>
        <v>22</v>
      </c>
      <c r="R39" s="127">
        <v>33</v>
      </c>
      <c r="S39" s="109">
        <f t="shared" si="10"/>
        <v>900000</v>
      </c>
      <c r="T39" s="67">
        <f t="shared" si="11"/>
        <v>22</v>
      </c>
      <c r="U39" s="113">
        <f t="shared" si="12"/>
        <v>33</v>
      </c>
      <c r="V39" s="109">
        <f t="shared" si="13"/>
        <v>800000</v>
      </c>
      <c r="W39" s="135">
        <f t="shared" si="14"/>
        <v>22.4</v>
      </c>
      <c r="X39" s="113">
        <f t="shared" ca="1" si="15"/>
        <v>6</v>
      </c>
      <c r="Y39" s="109">
        <f t="shared" si="16"/>
        <v>800000</v>
      </c>
      <c r="Z39" s="135">
        <f t="shared" si="17"/>
        <v>22.4</v>
      </c>
      <c r="AA39" s="113">
        <f t="shared" ca="1" si="18"/>
        <v>9</v>
      </c>
      <c r="AB39" s="109">
        <f t="shared" si="19"/>
        <v>936507.93650793657</v>
      </c>
      <c r="AC39" s="135">
        <f t="shared" si="20"/>
        <v>34</v>
      </c>
      <c r="AD39" s="49">
        <f t="shared" ca="1" si="21"/>
        <v>43</v>
      </c>
      <c r="AE39">
        <f t="shared" si="22"/>
        <v>33</v>
      </c>
      <c r="AF39">
        <v>80</v>
      </c>
    </row>
    <row r="40" spans="1:32" x14ac:dyDescent="0.25">
      <c r="A40" s="71">
        <v>950000</v>
      </c>
      <c r="B40" s="63">
        <v>8</v>
      </c>
      <c r="C40" s="80"/>
      <c r="D40" s="59"/>
      <c r="E40" s="70"/>
      <c r="F40" s="98">
        <f t="array" ref="F40">IF((SMALL(IF(D$7:D$19&gt;=A40,D$7:D$19),1)-A40)&lt;(IF(A40-IFERROR(LARGE(IF(D$7:D$19&lt;=A40,D$7:D$19),1),D$19)&lt;0,A40+IFERROR(LARGE(IF(D$7:D$19&lt;=A40,D$7:D$19),1),D$19),A40-IFERROR(LARGE(IF(D$7:D$19&lt;=A40,D$7:D$19),1),D$19))),SMALL(IF(D$7:D$19&gt;=A40,D$7:D$19),1),IFERROR(LARGE(IF(D$7:D$19&lt;=A40,D$7:D$19),1),D$19))</f>
        <v>800000</v>
      </c>
      <c r="G40" s="79">
        <f t="shared" si="4"/>
        <v>8</v>
      </c>
      <c r="H40" s="80"/>
      <c r="I40" s="59"/>
      <c r="J40" s="70"/>
      <c r="K40" s="98">
        <f t="array" ref="K40">IF((SMALL(IF(I$7:I$27&gt;=$A40,I$7:I$27),1)-$A40)&lt;(IF($A40-IFERROR(LARGE(IF(I$7:I$27&lt;=$A40,I$7:I$27),1),I$19)&lt;0,$A40+IFERROR(LARGE(IF(I$7:I$27&lt;=$A40,I$7:I$27),1),I$27),$A40-IFERROR(LARGE(IF(I$7:I$27&lt;=$A40,I$7:I$27),1),I$19))),SMALL(IF(I$7:I$27&gt;=$A40,I$7:I$27),1),IFERROR(LARGE(IF(I$7:I$27&lt;=$A40,I$7:I$27),1),I$27))</f>
        <v>1000000</v>
      </c>
      <c r="L40" s="79">
        <f t="shared" si="6"/>
        <v>8</v>
      </c>
      <c r="M40" s="80">
        <v>34</v>
      </c>
      <c r="N40" s="198">
        <f t="shared" si="25"/>
        <v>428169.01408450713</v>
      </c>
      <c r="O40" s="70">
        <f>SUMIF(P$7:P$118,N40,Q$7:Q$118)</f>
        <v>1</v>
      </c>
      <c r="P40" s="98">
        <f t="array" ref="P40">IF((SMALL(IF(N$7:N$106&gt;=$A40,N$7:N$106),1)-$A40)&lt;(IF($A40-IFERROR(LARGE(IF(N$7:N$106&lt;=$A40,N$7:N$106),1),N$106)&lt;0,$A40+IFERROR(LARGE(IF(N$7:N$106&lt;=$A40,N$7:N$106),1),N$106),$A40-IFERROR(LARGE(IF(N$7:N$106&lt;=$A40,N$7:N$106),1),N$106))),SMALL(IF(N$7:N$106&gt;=$A40,N$7:N$106),1),IFERROR(LARGE(IF(N$7:N$106&lt;=$A40,N$7:N$106),1),N$106))</f>
        <v>936507.93650793657</v>
      </c>
      <c r="Q40" s="79">
        <f t="shared" si="9"/>
        <v>8</v>
      </c>
      <c r="R40" s="127">
        <v>34</v>
      </c>
      <c r="S40" s="109">
        <f t="shared" si="10"/>
        <v>950000</v>
      </c>
      <c r="T40" s="67">
        <f t="shared" si="11"/>
        <v>8</v>
      </c>
      <c r="U40" s="113">
        <f t="shared" si="12"/>
        <v>34</v>
      </c>
      <c r="V40" s="109">
        <f t="shared" si="13"/>
        <v>800000</v>
      </c>
      <c r="W40" s="135">
        <f t="shared" si="14"/>
        <v>22.4</v>
      </c>
      <c r="X40" s="113">
        <f t="shared" ca="1" si="15"/>
        <v>6</v>
      </c>
      <c r="Y40" s="109">
        <f t="shared" si="16"/>
        <v>1000000</v>
      </c>
      <c r="Z40" s="135">
        <f t="shared" si="17"/>
        <v>33.25</v>
      </c>
      <c r="AA40" s="113">
        <f t="shared" ca="1" si="18"/>
        <v>10</v>
      </c>
      <c r="AB40" s="109">
        <f t="shared" si="19"/>
        <v>936507.93650793657</v>
      </c>
      <c r="AC40" s="135">
        <f t="shared" si="20"/>
        <v>34</v>
      </c>
      <c r="AD40" s="49">
        <f t="shared" ca="1" si="21"/>
        <v>43</v>
      </c>
      <c r="AE40">
        <f t="shared" si="22"/>
        <v>32</v>
      </c>
      <c r="AF40">
        <v>79</v>
      </c>
    </row>
    <row r="41" spans="1:32" x14ac:dyDescent="0.25">
      <c r="A41" s="71">
        <v>1000000</v>
      </c>
      <c r="B41" s="63">
        <v>72</v>
      </c>
      <c r="C41" s="80"/>
      <c r="D41" s="59"/>
      <c r="E41" s="70"/>
      <c r="F41" s="98">
        <f t="array" ref="F41">IF((SMALL(IF(D$7:D$19&gt;=A41,D$7:D$19),1)-A41)&lt;(IF(A41-IFERROR(LARGE(IF(D$7:D$19&lt;=A41,D$7:D$19),1),D$19)&lt;0,A41+IFERROR(LARGE(IF(D$7:D$19&lt;=A41,D$7:D$19),1),D$19),A41-IFERROR(LARGE(IF(D$7:D$19&lt;=A41,D$7:D$19),1),D$19))),SMALL(IF(D$7:D$19&gt;=A41,D$7:D$19),1),IFERROR(LARGE(IF(D$7:D$19&lt;=A41,D$7:D$19),1),D$19))</f>
        <v>800000</v>
      </c>
      <c r="G41" s="79">
        <f t="shared" si="4"/>
        <v>72</v>
      </c>
      <c r="H41" s="80"/>
      <c r="I41" s="59"/>
      <c r="J41" s="70"/>
      <c r="K41" s="98">
        <f t="array" ref="K41">IF((SMALL(IF(I$7:I$27&gt;=$A41,I$7:I$27),1)-$A41)&lt;(IF($A41-IFERROR(LARGE(IF(I$7:I$27&lt;=$A41,I$7:I$27),1),I$19)&lt;0,$A41+IFERROR(LARGE(IF(I$7:I$27&lt;=$A41,I$7:I$27),1),I$27),$A41-IFERROR(LARGE(IF(I$7:I$27&lt;=$A41,I$7:I$27),1),I$19))),SMALL(IF(I$7:I$27&gt;=$A41,I$7:I$27),1),IFERROR(LARGE(IF(I$7:I$27&lt;=$A41,I$7:I$27),1),I$27))</f>
        <v>1000000</v>
      </c>
      <c r="L41" s="79">
        <f t="shared" si="6"/>
        <v>72</v>
      </c>
      <c r="M41" s="78">
        <v>35</v>
      </c>
      <c r="N41" s="198">
        <f t="shared" si="25"/>
        <v>470422.53521126771</v>
      </c>
      <c r="O41" s="70">
        <f>SUMIF(P$7:P$118,N41,Q$7:Q$118)</f>
        <v>46</v>
      </c>
      <c r="P41" s="98">
        <f t="array" ref="P41">IF((SMALL(IF(N$7:N$106&gt;=$A41,N$7:N$106),1)-$A41)&lt;(IF($A41-IFERROR(LARGE(IF(N$7:N$106&lt;=$A41,N$7:N$106),1),N$106)&lt;0,$A41+IFERROR(LARGE(IF(N$7:N$106&lt;=$A41,N$7:N$106),1),N$106),$A41-IFERROR(LARGE(IF(N$7:N$106&lt;=$A41,N$7:N$106),1),N$106))),SMALL(IF(N$7:N$106&gt;=$A41,N$7:N$106),1),IFERROR(LARGE(IF(N$7:N$106&lt;=$A41,N$7:N$106),1),N$106))</f>
        <v>936507.93650793657</v>
      </c>
      <c r="Q41" s="79">
        <f t="shared" si="9"/>
        <v>72</v>
      </c>
      <c r="R41" s="127">
        <v>35</v>
      </c>
      <c r="S41" s="109">
        <f t="shared" si="10"/>
        <v>1000000</v>
      </c>
      <c r="T41" s="67">
        <f t="shared" si="11"/>
        <v>72</v>
      </c>
      <c r="U41" s="113">
        <f t="shared" si="12"/>
        <v>35</v>
      </c>
      <c r="V41" s="109">
        <f t="shared" si="13"/>
        <v>800000</v>
      </c>
      <c r="W41" s="135">
        <f t="shared" si="14"/>
        <v>22.4</v>
      </c>
      <c r="X41" s="113">
        <f t="shared" ca="1" si="15"/>
        <v>6</v>
      </c>
      <c r="Y41" s="109">
        <f t="shared" si="16"/>
        <v>1000000</v>
      </c>
      <c r="Z41" s="135">
        <f t="shared" si="17"/>
        <v>33.25</v>
      </c>
      <c r="AA41" s="113">
        <f t="shared" ca="1" si="18"/>
        <v>10</v>
      </c>
      <c r="AB41" s="109">
        <f t="shared" si="19"/>
        <v>936507.93650793657</v>
      </c>
      <c r="AC41" s="135">
        <f t="shared" si="20"/>
        <v>34</v>
      </c>
      <c r="AD41" s="49">
        <f t="shared" ca="1" si="21"/>
        <v>43</v>
      </c>
      <c r="AE41">
        <f t="shared" si="22"/>
        <v>31</v>
      </c>
      <c r="AF41">
        <v>78</v>
      </c>
    </row>
    <row r="42" spans="1:32" x14ac:dyDescent="0.25">
      <c r="A42" s="71">
        <v>1100000</v>
      </c>
      <c r="B42" s="63">
        <v>5</v>
      </c>
      <c r="C42" s="80"/>
      <c r="D42" s="59"/>
      <c r="E42" s="70"/>
      <c r="F42" s="98">
        <f t="array" ref="F42">IF((SMALL(IF(D$7:D$19&gt;=A42,D$7:D$19),1)-A42)&lt;(IF(A42-IFERROR(LARGE(IF(D$7:D$19&lt;=A42,D$7:D$19),1),D$19)&lt;0,A42+IFERROR(LARGE(IF(D$7:D$19&lt;=A42,D$7:D$19),1),D$19),A42-IFERROR(LARGE(IF(D$7:D$19&lt;=A42,D$7:D$19),1),D$19))),SMALL(IF(D$7:D$19&gt;=A42,D$7:D$19),1),IFERROR(LARGE(IF(D$7:D$19&lt;=A42,D$7:D$19),1),D$19))</f>
        <v>800000</v>
      </c>
      <c r="G42" s="79">
        <f t="shared" si="4"/>
        <v>5</v>
      </c>
      <c r="H42" s="80"/>
      <c r="I42" s="59"/>
      <c r="J42" s="70"/>
      <c r="K42" s="98">
        <f t="array" ref="K42">IF((SMALL(IF(I$7:I$27&gt;=$A42,I$7:I$27),1)-$A42)&lt;(IF($A42-IFERROR(LARGE(IF(I$7:I$27&lt;=$A42,I$7:I$27),1),I$19)&lt;0,$A42+IFERROR(LARGE(IF(I$7:I$27&lt;=$A42,I$7:I$27),1),I$27),$A42-IFERROR(LARGE(IF(I$7:I$27&lt;=$A42,I$7:I$27),1),I$19))),SMALL(IF(I$7:I$27&gt;=$A42,I$7:I$27),1),IFERROR(LARGE(IF(I$7:I$27&lt;=$A42,I$7:I$27),1),I$27))</f>
        <v>1000000</v>
      </c>
      <c r="L42" s="79">
        <f t="shared" si="6"/>
        <v>5</v>
      </c>
      <c r="M42" s="80">
        <v>36</v>
      </c>
      <c r="N42" s="198">
        <f t="shared" si="25"/>
        <v>513883.29979879287</v>
      </c>
      <c r="O42" s="70">
        <f>SUMIF(P$7:P$118,N42,Q$7:Q$118)</f>
        <v>50</v>
      </c>
      <c r="P42" s="98">
        <f t="array" ref="P42">IF((SMALL(IF(N$7:N$106&gt;=$A42,N$7:N$106),1)-$A42)&lt;(IF($A42-IFERROR(LARGE(IF(N$7:N$106&lt;=$A42,N$7:N$106),1),N$106)&lt;0,$A42+IFERROR(LARGE(IF(N$7:N$106&lt;=$A42,N$7:N$106),1),N$106),$A42-IFERROR(LARGE(IF(N$7:N$106&lt;=$A42,N$7:N$106),1),N$106))),SMALL(IF(N$7:N$106&gt;=$A42,N$7:N$106),1),IFERROR(LARGE(IF(N$7:N$106&lt;=$A42,N$7:N$106),1),N$106))</f>
        <v>1076190.4761904762</v>
      </c>
      <c r="Q42" s="79">
        <f t="shared" si="9"/>
        <v>5</v>
      </c>
      <c r="R42" s="127">
        <v>36</v>
      </c>
      <c r="S42" s="109">
        <f t="shared" si="10"/>
        <v>1100000</v>
      </c>
      <c r="T42" s="67">
        <f t="shared" si="11"/>
        <v>5</v>
      </c>
      <c r="U42" s="113">
        <f t="shared" si="12"/>
        <v>36</v>
      </c>
      <c r="V42" s="109">
        <f t="shared" si="13"/>
        <v>800000</v>
      </c>
      <c r="W42" s="135">
        <f t="shared" si="14"/>
        <v>22.4</v>
      </c>
      <c r="X42" s="113">
        <f t="shared" ca="1" si="15"/>
        <v>6</v>
      </c>
      <c r="Y42" s="109">
        <f t="shared" si="16"/>
        <v>1000000</v>
      </c>
      <c r="Z42" s="135">
        <f t="shared" si="17"/>
        <v>33.25</v>
      </c>
      <c r="AA42" s="113">
        <f t="shared" ca="1" si="18"/>
        <v>10</v>
      </c>
      <c r="AB42" s="109">
        <f t="shared" si="19"/>
        <v>1076190.4761904762</v>
      </c>
      <c r="AC42" s="135">
        <f t="shared" si="20"/>
        <v>5</v>
      </c>
      <c r="AD42" s="49">
        <f t="shared" ca="1" si="21"/>
        <v>44</v>
      </c>
      <c r="AE42">
        <f t="shared" si="22"/>
        <v>30</v>
      </c>
      <c r="AF42">
        <v>77</v>
      </c>
    </row>
    <row r="43" spans="1:32" x14ac:dyDescent="0.25">
      <c r="A43" s="71">
        <v>1200000</v>
      </c>
      <c r="B43" s="63">
        <v>48</v>
      </c>
      <c r="C43" s="80"/>
      <c r="D43" s="59"/>
      <c r="E43" s="70"/>
      <c r="F43" s="98">
        <f t="array" ref="F43">IF((SMALL(IF(D$7:D$19&gt;=A43,D$7:D$19),1)-A43)&lt;(IF(A43-IFERROR(LARGE(IF(D$7:D$19&lt;=A43,D$7:D$19),1),D$19)&lt;0,A43+IFERROR(LARGE(IF(D$7:D$19&lt;=A43,D$7:D$19),1),D$19),A43-IFERROR(LARGE(IF(D$7:D$19&lt;=A43,D$7:D$19),1),D$19))),SMALL(IF(D$7:D$19&gt;=A43,D$7:D$19),1),IFERROR(LARGE(IF(D$7:D$19&lt;=A43,D$7:D$19),1),D$19))</f>
        <v>1500000</v>
      </c>
      <c r="G43" s="79">
        <f t="shared" si="4"/>
        <v>48</v>
      </c>
      <c r="H43" s="80"/>
      <c r="I43" s="59"/>
      <c r="J43" s="70"/>
      <c r="K43" s="98">
        <f t="array" ref="K43">IF((SMALL(IF(I$7:I$27&gt;=$A43,I$7:I$27),1)-$A43)&lt;(IF($A43-IFERROR(LARGE(IF(I$7:I$27&lt;=$A43,I$7:I$27),1),I$19)&lt;0,$A43+IFERROR(LARGE(IF(I$7:I$27&lt;=$A43,I$7:I$27),1),I$27),$A43-IFERROR(LARGE(IF(I$7:I$27&lt;=$A43,I$7:I$27),1),I$19))),SMALL(IF(I$7:I$27&gt;=$A43,I$7:I$27),1),IFERROR(LARGE(IF(I$7:I$27&lt;=$A43,I$7:I$27),1),I$27))</f>
        <v>1000000</v>
      </c>
      <c r="L43" s="79">
        <f t="shared" si="6"/>
        <v>48</v>
      </c>
      <c r="M43" s="78">
        <v>37</v>
      </c>
      <c r="N43" s="198">
        <f t="shared" si="25"/>
        <v>558551.30784708261</v>
      </c>
      <c r="O43" s="70">
        <f>SUMIF(P$7:P$118,N43,Q$7:Q$118)</f>
        <v>21</v>
      </c>
      <c r="P43" s="98">
        <f t="array" ref="P43">IF((SMALL(IF(N$7:N$106&gt;=$A43,N$7:N$106),1)-$A43)&lt;(IF($A43-IFERROR(LARGE(IF(N$7:N$106&lt;=$A43,N$7:N$106),1),N$106)&lt;0,$A43+IFERROR(LARGE(IF(N$7:N$106&lt;=$A43,N$7:N$106),1),N$106),$A43-IFERROR(LARGE(IF(N$7:N$106&lt;=$A43,N$7:N$106),1),N$106))),SMALL(IF(N$7:N$106&gt;=$A43,N$7:N$106),1),IFERROR(LARGE(IF(N$7:N$106&lt;=$A43,N$7:N$106),1),N$106))</f>
        <v>1219047.6190476189</v>
      </c>
      <c r="Q43" s="79">
        <f t="shared" si="9"/>
        <v>48</v>
      </c>
      <c r="R43" s="127">
        <v>37</v>
      </c>
      <c r="S43" s="109">
        <f t="shared" si="10"/>
        <v>1200000</v>
      </c>
      <c r="T43" s="67">
        <f t="shared" si="11"/>
        <v>48</v>
      </c>
      <c r="U43" s="113">
        <f t="shared" si="12"/>
        <v>37</v>
      </c>
      <c r="V43" s="109">
        <f t="shared" si="13"/>
        <v>1500000</v>
      </c>
      <c r="W43" s="135">
        <f t="shared" si="14"/>
        <v>17.333333333333332</v>
      </c>
      <c r="X43" s="113">
        <f t="shared" ca="1" si="15"/>
        <v>7</v>
      </c>
      <c r="Y43" s="109">
        <f t="shared" si="16"/>
        <v>1000000</v>
      </c>
      <c r="Z43" s="135">
        <f t="shared" si="17"/>
        <v>33.25</v>
      </c>
      <c r="AA43" s="113">
        <f t="shared" ca="1" si="18"/>
        <v>10</v>
      </c>
      <c r="AB43" s="109">
        <f t="shared" si="19"/>
        <v>1219047.6190476189</v>
      </c>
      <c r="AC43" s="135">
        <f t="shared" si="20"/>
        <v>48</v>
      </c>
      <c r="AD43" s="49">
        <f t="shared" ca="1" si="21"/>
        <v>45</v>
      </c>
      <c r="AE43">
        <f t="shared" si="22"/>
        <v>29</v>
      </c>
      <c r="AF43">
        <v>76</v>
      </c>
    </row>
    <row r="44" spans="1:32" x14ac:dyDescent="0.25">
      <c r="A44" s="71">
        <v>1300000</v>
      </c>
      <c r="B44" s="63">
        <v>12</v>
      </c>
      <c r="C44" s="80"/>
      <c r="D44" s="59"/>
      <c r="E44" s="70"/>
      <c r="F44" s="98">
        <f t="array" ref="F44">IF((SMALL(IF(D$7:D$19&gt;=A44,D$7:D$19),1)-A44)&lt;(IF(A44-IFERROR(LARGE(IF(D$7:D$19&lt;=A44,D$7:D$19),1),D$19)&lt;0,A44+IFERROR(LARGE(IF(D$7:D$19&lt;=A44,D$7:D$19),1),D$19),A44-IFERROR(LARGE(IF(D$7:D$19&lt;=A44,D$7:D$19),1),D$19))),SMALL(IF(D$7:D$19&gt;=A44,D$7:D$19),1),IFERROR(LARGE(IF(D$7:D$19&lt;=A44,D$7:D$19),1),D$19))</f>
        <v>1500000</v>
      </c>
      <c r="G44" s="79">
        <f t="shared" si="4"/>
        <v>12</v>
      </c>
      <c r="H44" s="80"/>
      <c r="I44" s="59"/>
      <c r="J44" s="70"/>
      <c r="K44" s="98">
        <f t="array" ref="K44">IF((SMALL(IF(I$7:I$27&gt;=$A44,I$7:I$27),1)-$A44)&lt;(IF($A44-IFERROR(LARGE(IF(I$7:I$27&lt;=$A44,I$7:I$27),1),I$19)&lt;0,$A44+IFERROR(LARGE(IF(I$7:I$27&lt;=$A44,I$7:I$27),1),I$27),$A44-IFERROR(LARGE(IF(I$7:I$27&lt;=$A44,I$7:I$27),1),I$19))),SMALL(IF(I$7:I$27&gt;=$A44,I$7:I$27),1),IFERROR(LARGE(IF(I$7:I$27&lt;=$A44,I$7:I$27),1),I$27))</f>
        <v>1500000</v>
      </c>
      <c r="L44" s="79">
        <f t="shared" si="6"/>
        <v>12</v>
      </c>
      <c r="M44" s="80">
        <v>38</v>
      </c>
      <c r="N44" s="198">
        <f t="shared" si="25"/>
        <v>604426.55935613695</v>
      </c>
      <c r="O44" s="70">
        <f>SUMIF(P$7:P$118,N44,Q$7:Q$118)</f>
        <v>59</v>
      </c>
      <c r="P44" s="98">
        <f t="array" ref="P44">IF((SMALL(IF(N$7:N$106&gt;=$A44,N$7:N$106),1)-$A44)&lt;(IF($A44-IFERROR(LARGE(IF(N$7:N$106&lt;=$A44,N$7:N$106),1),N$106)&lt;0,$A44+IFERROR(LARGE(IF(N$7:N$106&lt;=$A44,N$7:N$106),1),N$106),$A44-IFERROR(LARGE(IF(N$7:N$106&lt;=$A44,N$7:N$106),1),N$106))),SMALL(IF(N$7:N$106&gt;=$A44,N$7:N$106),1),IFERROR(LARGE(IF(N$7:N$106&lt;=$A44,N$7:N$106),1),N$106))</f>
        <v>1365079.365079365</v>
      </c>
      <c r="Q44" s="79">
        <f t="shared" si="9"/>
        <v>12</v>
      </c>
      <c r="R44" s="127">
        <v>38</v>
      </c>
      <c r="S44" s="109">
        <f t="shared" si="10"/>
        <v>1300000</v>
      </c>
      <c r="T44" s="67">
        <f t="shared" si="11"/>
        <v>12</v>
      </c>
      <c r="U44" s="113">
        <f t="shared" si="12"/>
        <v>38</v>
      </c>
      <c r="V44" s="109">
        <f t="shared" si="13"/>
        <v>1500000</v>
      </c>
      <c r="W44" s="135">
        <f t="shared" si="14"/>
        <v>17.333333333333332</v>
      </c>
      <c r="X44" s="113">
        <f t="shared" ca="1" si="15"/>
        <v>7</v>
      </c>
      <c r="Y44" s="109">
        <f t="shared" si="16"/>
        <v>1500000</v>
      </c>
      <c r="Z44" s="135">
        <f t="shared" si="17"/>
        <v>15.333333333333334</v>
      </c>
      <c r="AA44" s="113">
        <f t="shared" ca="1" si="18"/>
        <v>11</v>
      </c>
      <c r="AB44" s="109">
        <f t="shared" si="19"/>
        <v>1365079.365079365</v>
      </c>
      <c r="AC44" s="135">
        <f t="shared" si="20"/>
        <v>11.5</v>
      </c>
      <c r="AD44" s="49">
        <f t="shared" ca="1" si="21"/>
        <v>46</v>
      </c>
      <c r="AE44">
        <f t="shared" si="22"/>
        <v>28</v>
      </c>
      <c r="AF44">
        <v>75</v>
      </c>
    </row>
    <row r="45" spans="1:32" x14ac:dyDescent="0.25">
      <c r="A45" s="71">
        <v>1400000</v>
      </c>
      <c r="B45" s="63">
        <v>11</v>
      </c>
      <c r="C45" s="80"/>
      <c r="D45" s="59"/>
      <c r="E45" s="70"/>
      <c r="F45" s="98">
        <f t="array" ref="F45">IF((SMALL(IF(D$7:D$19&gt;=A45,D$7:D$19),1)-A45)&lt;(IF(A45-IFERROR(LARGE(IF(D$7:D$19&lt;=A45,D$7:D$19),1),D$19)&lt;0,A45+IFERROR(LARGE(IF(D$7:D$19&lt;=A45,D$7:D$19),1),D$19),A45-IFERROR(LARGE(IF(D$7:D$19&lt;=A45,D$7:D$19),1),D$19))),SMALL(IF(D$7:D$19&gt;=A45,D$7:D$19),1),IFERROR(LARGE(IF(D$7:D$19&lt;=A45,D$7:D$19),1),D$19))</f>
        <v>1500000</v>
      </c>
      <c r="G45" s="79">
        <f t="shared" si="4"/>
        <v>11</v>
      </c>
      <c r="H45" s="80"/>
      <c r="I45" s="59"/>
      <c r="J45" s="70"/>
      <c r="K45" s="98">
        <f t="array" ref="K45">IF((SMALL(IF(I$7:I$27&gt;=$A45,I$7:I$27),1)-$A45)&lt;(IF($A45-IFERROR(LARGE(IF(I$7:I$27&lt;=$A45,I$7:I$27),1),I$19)&lt;0,$A45+IFERROR(LARGE(IF(I$7:I$27&lt;=$A45,I$7:I$27),1),I$27),$A45-IFERROR(LARGE(IF(I$7:I$27&lt;=$A45,I$7:I$27),1),I$19))),SMALL(IF(I$7:I$27&gt;=$A45,I$7:I$27),1),IFERROR(LARGE(IF(I$7:I$27&lt;=$A45,I$7:I$27),1),I$27))</f>
        <v>1500000</v>
      </c>
      <c r="L45" s="79">
        <f t="shared" si="6"/>
        <v>11</v>
      </c>
      <c r="M45" s="78">
        <v>39</v>
      </c>
      <c r="N45" s="198">
        <f t="shared" si="25"/>
        <v>651509.05432595592</v>
      </c>
      <c r="O45" s="70">
        <f>SUMIF(P$7:P$118,N45,Q$7:Q$118)</f>
        <v>31</v>
      </c>
      <c r="P45" s="98">
        <f t="array" ref="P45">IF((SMALL(IF(N$7:N$106&gt;=$A45,N$7:N$106),1)-$A45)&lt;(IF($A45-IFERROR(LARGE(IF(N$7:N$106&lt;=$A45,N$7:N$106),1),N$106)&lt;0,$A45+IFERROR(LARGE(IF(N$7:N$106&lt;=$A45,N$7:N$106),1),N$106),$A45-IFERROR(LARGE(IF(N$7:N$106&lt;=$A45,N$7:N$106),1),N$106))),SMALL(IF(N$7:N$106&gt;=$A45,N$7:N$106),1),IFERROR(LARGE(IF(N$7:N$106&lt;=$A45,N$7:N$106),1),N$106))</f>
        <v>1365079.365079365</v>
      </c>
      <c r="Q45" s="79">
        <f t="shared" si="9"/>
        <v>11</v>
      </c>
      <c r="R45" s="127">
        <v>39</v>
      </c>
      <c r="S45" s="109">
        <f t="shared" si="10"/>
        <v>1400000</v>
      </c>
      <c r="T45" s="67">
        <f t="shared" si="11"/>
        <v>11</v>
      </c>
      <c r="U45" s="113">
        <f t="shared" si="12"/>
        <v>39</v>
      </c>
      <c r="V45" s="109">
        <f t="shared" si="13"/>
        <v>1500000</v>
      </c>
      <c r="W45" s="135">
        <f t="shared" si="14"/>
        <v>17.333333333333332</v>
      </c>
      <c r="X45" s="113">
        <f t="shared" ca="1" si="15"/>
        <v>7</v>
      </c>
      <c r="Y45" s="109">
        <f t="shared" si="16"/>
        <v>1500000</v>
      </c>
      <c r="Z45" s="135">
        <f t="shared" si="17"/>
        <v>15.333333333333334</v>
      </c>
      <c r="AA45" s="113">
        <f t="shared" ca="1" si="18"/>
        <v>11</v>
      </c>
      <c r="AB45" s="109">
        <f t="shared" si="19"/>
        <v>1365079.365079365</v>
      </c>
      <c r="AC45" s="135">
        <f t="shared" si="20"/>
        <v>11.5</v>
      </c>
      <c r="AD45" s="49">
        <f t="shared" ca="1" si="21"/>
        <v>46</v>
      </c>
      <c r="AE45">
        <f t="shared" si="22"/>
        <v>27</v>
      </c>
      <c r="AF45">
        <v>74</v>
      </c>
    </row>
    <row r="46" spans="1:32" x14ac:dyDescent="0.25">
      <c r="A46" s="71">
        <v>1500000</v>
      </c>
      <c r="B46" s="63">
        <v>32</v>
      </c>
      <c r="C46" s="80"/>
      <c r="D46" s="59"/>
      <c r="E46" s="70"/>
      <c r="F46" s="98">
        <f t="array" ref="F46">IF((SMALL(IF(D$7:D$19&gt;=A46,D$7:D$19),1)-A46)&lt;(IF(A46-IFERROR(LARGE(IF(D$7:D$19&lt;=A46,D$7:D$19),1),D$19)&lt;0,A46+IFERROR(LARGE(IF(D$7:D$19&lt;=A46,D$7:D$19),1),D$19),A46-IFERROR(LARGE(IF(D$7:D$19&lt;=A46,D$7:D$19),1),D$19))),SMALL(IF(D$7:D$19&gt;=A46,D$7:D$19),1),IFERROR(LARGE(IF(D$7:D$19&lt;=A46,D$7:D$19),1),D$19))</f>
        <v>1500000</v>
      </c>
      <c r="G46" s="79">
        <f t="shared" si="4"/>
        <v>32</v>
      </c>
      <c r="H46" s="80"/>
      <c r="I46" s="59"/>
      <c r="J46" s="70"/>
      <c r="K46" s="98">
        <f t="array" ref="K46">IF((SMALL(IF(I$7:I$27&gt;=$A46,I$7:I$27),1)-$A46)&lt;(IF($A46-IFERROR(LARGE(IF(I$7:I$27&lt;=$A46,I$7:I$27),1),I$19)&lt;0,$A46+IFERROR(LARGE(IF(I$7:I$27&lt;=$A46,I$7:I$27),1),I$27),$A46-IFERROR(LARGE(IF(I$7:I$27&lt;=$A46,I$7:I$27),1),I$19))),SMALL(IF(I$7:I$27&gt;=$A46,I$7:I$27),1),IFERROR(LARGE(IF(I$7:I$27&lt;=$A46,I$7:I$27),1),I$27))</f>
        <v>1500000</v>
      </c>
      <c r="L46" s="79">
        <f t="shared" si="6"/>
        <v>32</v>
      </c>
      <c r="M46" s="80">
        <v>40</v>
      </c>
      <c r="N46" s="198">
        <f t="shared" si="25"/>
        <v>699798.79275653942</v>
      </c>
      <c r="O46" s="70">
        <f>SUMIF(P$7:P$118,N46,Q$7:Q$118)</f>
        <v>21</v>
      </c>
      <c r="P46" s="98">
        <f t="array" ref="P46">IF((SMALL(IF(N$7:N$106&gt;=$A46,N$7:N$106),1)-$A46)&lt;(IF($A46-IFERROR(LARGE(IF(N$7:N$106&lt;=$A46,N$7:N$106),1),N$106)&lt;0,$A46+IFERROR(LARGE(IF(N$7:N$106&lt;=$A46,N$7:N$106),1),N$106),$A46-IFERROR(LARGE(IF(N$7:N$106&lt;=$A46,N$7:N$106),1),N$106))),SMALL(IF(N$7:N$106&gt;=$A46,N$7:N$106),1),IFERROR(LARGE(IF(N$7:N$106&lt;=$A46,N$7:N$106),1),N$106))</f>
        <v>1514285.7142857141</v>
      </c>
      <c r="Q46" s="79">
        <f t="shared" si="9"/>
        <v>32</v>
      </c>
      <c r="R46" s="127">
        <v>40</v>
      </c>
      <c r="S46" s="109">
        <f t="shared" si="10"/>
        <v>1500000</v>
      </c>
      <c r="T46" s="67">
        <f t="shared" si="11"/>
        <v>32</v>
      </c>
      <c r="U46" s="113">
        <f t="shared" si="12"/>
        <v>40</v>
      </c>
      <c r="V46" s="109">
        <f t="shared" si="13"/>
        <v>1500000</v>
      </c>
      <c r="W46" s="135">
        <f t="shared" si="14"/>
        <v>17.333333333333332</v>
      </c>
      <c r="X46" s="113">
        <f t="shared" ca="1" si="15"/>
        <v>7</v>
      </c>
      <c r="Y46" s="109">
        <f t="shared" si="16"/>
        <v>1500000</v>
      </c>
      <c r="Z46" s="135">
        <f t="shared" si="17"/>
        <v>15.333333333333334</v>
      </c>
      <c r="AA46" s="113">
        <f t="shared" ca="1" si="18"/>
        <v>11</v>
      </c>
      <c r="AB46" s="109">
        <f t="shared" si="19"/>
        <v>1514285.7142857141</v>
      </c>
      <c r="AC46" s="135">
        <f t="shared" si="20"/>
        <v>32</v>
      </c>
      <c r="AD46" s="49">
        <f t="shared" ca="1" si="21"/>
        <v>47</v>
      </c>
      <c r="AE46">
        <f t="shared" si="22"/>
        <v>26</v>
      </c>
      <c r="AF46">
        <v>73</v>
      </c>
    </row>
    <row r="47" spans="1:32" x14ac:dyDescent="0.25">
      <c r="A47" s="71">
        <v>1600000</v>
      </c>
      <c r="B47" s="63">
        <v>29</v>
      </c>
      <c r="C47" s="80"/>
      <c r="D47" s="59"/>
      <c r="E47" s="70"/>
      <c r="F47" s="98">
        <f t="array" ref="F47">IF((SMALL(IF(D$7:D$19&gt;=A47,D$7:D$19),1)-A47)&lt;(IF(A47-IFERROR(LARGE(IF(D$7:D$19&lt;=A47,D$7:D$19),1),D$19)&lt;0,A47+IFERROR(LARGE(IF(D$7:D$19&lt;=A47,D$7:D$19),1),D$19),A47-IFERROR(LARGE(IF(D$7:D$19&lt;=A47,D$7:D$19),1),D$19))),SMALL(IF(D$7:D$19&gt;=A47,D$7:D$19),1),IFERROR(LARGE(IF(D$7:D$19&lt;=A47,D$7:D$19),1),D$19))</f>
        <v>1500000</v>
      </c>
      <c r="G47" s="79">
        <f t="shared" si="4"/>
        <v>29</v>
      </c>
      <c r="H47" s="80"/>
      <c r="I47" s="59"/>
      <c r="J47" s="70"/>
      <c r="K47" s="98">
        <f t="array" ref="K47">IF((SMALL(IF(I$7:I$27&gt;=$A47,I$7:I$27),1)-$A47)&lt;(IF($A47-IFERROR(LARGE(IF(I$7:I$27&lt;=$A47,I$7:I$27),1),I$19)&lt;0,$A47+IFERROR(LARGE(IF(I$7:I$27&lt;=$A47,I$7:I$27),1),I$27),$A47-IFERROR(LARGE(IF(I$7:I$27&lt;=$A47,I$7:I$27),1),I$19))),SMALL(IF(I$7:I$27&gt;=$A47,I$7:I$27),1),IFERROR(LARGE(IF(I$7:I$27&lt;=$A47,I$7:I$27),1),I$27))</f>
        <v>1500000</v>
      </c>
      <c r="L47" s="79">
        <f t="shared" si="6"/>
        <v>29</v>
      </c>
      <c r="M47" s="78">
        <v>41</v>
      </c>
      <c r="N47" s="198">
        <f t="shared" si="25"/>
        <v>749295.77464788756</v>
      </c>
      <c r="O47" s="70">
        <f>SUMIF(P$7:P$118,N47,Q$7:Q$118)</f>
        <v>19</v>
      </c>
      <c r="P47" s="98">
        <f t="array" ref="P47">IF((SMALL(IF(N$7:N$106&gt;=$A47,N$7:N$106),1)-$A47)&lt;(IF($A47-IFERROR(LARGE(IF(N$7:N$106&lt;=$A47,N$7:N$106),1),N$106)&lt;0,$A47+IFERROR(LARGE(IF(N$7:N$106&lt;=$A47,N$7:N$106),1),N$106),$A47-IFERROR(LARGE(IF(N$7:N$106&lt;=$A47,N$7:N$106),1),N$106))),SMALL(IF(N$7:N$106&gt;=$A47,N$7:N$106),1),IFERROR(LARGE(IF(N$7:N$106&lt;=$A47,N$7:N$106),1),N$106))</f>
        <v>1666666.6666666665</v>
      </c>
      <c r="Q47" s="79">
        <f t="shared" si="9"/>
        <v>29</v>
      </c>
      <c r="R47" s="127">
        <v>41</v>
      </c>
      <c r="S47" s="109">
        <f t="shared" si="10"/>
        <v>1600000</v>
      </c>
      <c r="T47" s="67">
        <f t="shared" si="11"/>
        <v>29</v>
      </c>
      <c r="U47" s="113">
        <f t="shared" si="12"/>
        <v>41</v>
      </c>
      <c r="V47" s="109">
        <f t="shared" si="13"/>
        <v>1500000</v>
      </c>
      <c r="W47" s="135">
        <f t="shared" si="14"/>
        <v>17.333333333333332</v>
      </c>
      <c r="X47" s="113">
        <f t="shared" ca="1" si="15"/>
        <v>7</v>
      </c>
      <c r="Y47" s="109">
        <f t="shared" si="16"/>
        <v>1500000</v>
      </c>
      <c r="Z47" s="135">
        <f t="shared" si="17"/>
        <v>15.333333333333334</v>
      </c>
      <c r="AA47" s="113">
        <f t="shared" ca="1" si="18"/>
        <v>11</v>
      </c>
      <c r="AB47" s="109">
        <f t="shared" si="19"/>
        <v>1666666.6666666665</v>
      </c>
      <c r="AC47" s="135">
        <f t="shared" si="20"/>
        <v>17.5</v>
      </c>
      <c r="AD47" s="49">
        <f t="shared" ca="1" si="21"/>
        <v>48</v>
      </c>
      <c r="AE47">
        <f t="shared" si="22"/>
        <v>25</v>
      </c>
      <c r="AF47">
        <v>72</v>
      </c>
    </row>
    <row r="48" spans="1:32" x14ac:dyDescent="0.25">
      <c r="A48" s="71">
        <v>1700000</v>
      </c>
      <c r="B48" s="63">
        <v>6</v>
      </c>
      <c r="C48" s="80"/>
      <c r="D48" s="59"/>
      <c r="E48" s="70"/>
      <c r="F48" s="98">
        <f t="array" ref="F48">IF((SMALL(IF(D$7:D$19&gt;=A48,D$7:D$19),1)-A48)&lt;(IF(A48-IFERROR(LARGE(IF(D$7:D$19&lt;=A48,D$7:D$19),1),D$19)&lt;0,A48+IFERROR(LARGE(IF(D$7:D$19&lt;=A48,D$7:D$19),1),D$19),A48-IFERROR(LARGE(IF(D$7:D$19&lt;=A48,D$7:D$19),1),D$19))),SMALL(IF(D$7:D$19&gt;=A48,D$7:D$19),1),IFERROR(LARGE(IF(D$7:D$19&lt;=A48,D$7:D$19),1),D$19))</f>
        <v>1500000</v>
      </c>
      <c r="G48" s="79">
        <f t="shared" si="4"/>
        <v>6</v>
      </c>
      <c r="H48" s="80"/>
      <c r="I48" s="59"/>
      <c r="J48" s="70"/>
      <c r="K48" s="98">
        <f t="array" ref="K48">IF((SMALL(IF(I$7:I$27&gt;=$A48,I$7:I$27),1)-$A48)&lt;(IF($A48-IFERROR(LARGE(IF(I$7:I$27&lt;=$A48,I$7:I$27),1),I$19)&lt;0,$A48+IFERROR(LARGE(IF(I$7:I$27&lt;=$A48,I$7:I$27),1),I$27),$A48-IFERROR(LARGE(IF(I$7:I$27&lt;=$A48,I$7:I$27),1),I$19))),SMALL(IF(I$7:I$27&gt;=$A48,I$7:I$27),1),IFERROR(LARGE(IF(I$7:I$27&lt;=$A48,I$7:I$27),1),I$27))</f>
        <v>1500000</v>
      </c>
      <c r="L48" s="79">
        <f t="shared" si="6"/>
        <v>6</v>
      </c>
      <c r="M48" s="80">
        <v>42</v>
      </c>
      <c r="N48" s="198">
        <v>800000</v>
      </c>
      <c r="O48" s="70">
        <f>SUMIF(P$7:P$118,N48,Q$7:Q$118)</f>
        <v>71</v>
      </c>
      <c r="P48" s="98">
        <f t="array" ref="P48">IF((SMALL(IF(N$7:N$106&gt;=$A48,N$7:N$106),1)-$A48)&lt;(IF($A48-IFERROR(LARGE(IF(N$7:N$106&lt;=$A48,N$7:N$106),1),N$106)&lt;0,$A48+IFERROR(LARGE(IF(N$7:N$106&lt;=$A48,N$7:N$106),1),N$106),$A48-IFERROR(LARGE(IF(N$7:N$106&lt;=$A48,N$7:N$106),1),N$106))),SMALL(IF(N$7:N$106&gt;=$A48,N$7:N$106),1),IFERROR(LARGE(IF(N$7:N$106&lt;=$A48,N$7:N$106),1),N$106))</f>
        <v>1666666.6666666665</v>
      </c>
      <c r="Q48" s="79">
        <f t="shared" si="9"/>
        <v>6</v>
      </c>
      <c r="R48" s="127">
        <v>42</v>
      </c>
      <c r="S48" s="109">
        <f t="shared" si="10"/>
        <v>1700000</v>
      </c>
      <c r="T48" s="67">
        <f t="shared" si="11"/>
        <v>6</v>
      </c>
      <c r="U48" s="113">
        <f t="shared" si="12"/>
        <v>42</v>
      </c>
      <c r="V48" s="109">
        <f t="shared" si="13"/>
        <v>1500000</v>
      </c>
      <c r="W48" s="135">
        <f t="shared" si="14"/>
        <v>17.333333333333332</v>
      </c>
      <c r="X48" s="113">
        <f t="shared" ca="1" si="15"/>
        <v>7</v>
      </c>
      <c r="Y48" s="109">
        <f t="shared" si="16"/>
        <v>1500000</v>
      </c>
      <c r="Z48" s="135">
        <f t="shared" si="17"/>
        <v>15.333333333333334</v>
      </c>
      <c r="AA48" s="113">
        <f t="shared" ca="1" si="18"/>
        <v>11</v>
      </c>
      <c r="AB48" s="109">
        <f t="shared" si="19"/>
        <v>1666666.6666666665</v>
      </c>
      <c r="AC48" s="135">
        <f t="shared" si="20"/>
        <v>17.5</v>
      </c>
      <c r="AD48" s="49">
        <f t="shared" ca="1" si="21"/>
        <v>48</v>
      </c>
      <c r="AE48">
        <f t="shared" si="22"/>
        <v>24</v>
      </c>
      <c r="AF48">
        <v>71</v>
      </c>
    </row>
    <row r="49" spans="1:32" x14ac:dyDescent="0.25">
      <c r="A49" s="71">
        <v>1750000</v>
      </c>
      <c r="B49" s="63">
        <v>2</v>
      </c>
      <c r="C49" s="80"/>
      <c r="D49" s="59"/>
      <c r="E49" s="70"/>
      <c r="F49" s="98">
        <f t="array" ref="F49">IF((SMALL(IF(D$7:D$19&gt;=A49,D$7:D$19),1)-A49)&lt;(IF(A49-IFERROR(LARGE(IF(D$7:D$19&lt;=A49,D$7:D$19),1),D$19)&lt;0,A49+IFERROR(LARGE(IF(D$7:D$19&lt;=A49,D$7:D$19),1),D$19),A49-IFERROR(LARGE(IF(D$7:D$19&lt;=A49,D$7:D$19),1),D$19))),SMALL(IF(D$7:D$19&gt;=A49,D$7:D$19),1),IFERROR(LARGE(IF(D$7:D$19&lt;=A49,D$7:D$19),1),D$19))</f>
        <v>1500000</v>
      </c>
      <c r="G49" s="79">
        <f t="shared" si="4"/>
        <v>2</v>
      </c>
      <c r="H49" s="80"/>
      <c r="I49" s="59"/>
      <c r="J49" s="70"/>
      <c r="K49" s="98">
        <f t="array" ref="K49">IF((SMALL(IF(I$7:I$27&gt;=$A49,I$7:I$27),1)-$A49)&lt;(IF($A49-IFERROR(LARGE(IF(I$7:I$27&lt;=$A49,I$7:I$27),1),I$19)&lt;0,$A49+IFERROR(LARGE(IF(I$7:I$27&lt;=$A49,I$7:I$27),1),I$27),$A49-IFERROR(LARGE(IF(I$7:I$27&lt;=$A49,I$7:I$27),1),I$19))),SMALL(IF(I$7:I$27&gt;=$A49,I$7:I$27),1),IFERROR(LARGE(IF(I$7:I$27&lt;=$A49,I$7:I$27),1),I$27))</f>
        <v>1500000</v>
      </c>
      <c r="L49" s="79">
        <f t="shared" si="6"/>
        <v>2</v>
      </c>
      <c r="M49" s="78">
        <v>43</v>
      </c>
      <c r="N49" s="198">
        <f>N48+((($N$62-$N$48)/SUM($M$49:$M$62)*M49))</f>
        <v>936507.93650793657</v>
      </c>
      <c r="O49" s="70">
        <f>SUMIF(P$7:P$118,N49,Q$7:Q$118)</f>
        <v>102</v>
      </c>
      <c r="P49" s="98">
        <f t="array" ref="P49">IF((SMALL(IF(N$7:N$106&gt;=$A49,N$7:N$106),1)-$A49)&lt;(IF($A49-IFERROR(LARGE(IF(N$7:N$106&lt;=$A49,N$7:N$106),1),N$106)&lt;0,$A49+IFERROR(LARGE(IF(N$7:N$106&lt;=$A49,N$7:N$106),1),N$106),$A49-IFERROR(LARGE(IF(N$7:N$106&lt;=$A49,N$7:N$106),1),N$106))),SMALL(IF(N$7:N$106&gt;=$A49,N$7:N$106),1),IFERROR(LARGE(IF(N$7:N$106&lt;=$A49,N$7:N$106),1),N$106))</f>
        <v>1822222.222222222</v>
      </c>
      <c r="Q49" s="79">
        <f t="shared" si="9"/>
        <v>2</v>
      </c>
      <c r="R49" s="127">
        <v>43</v>
      </c>
      <c r="S49" s="109">
        <f t="shared" si="10"/>
        <v>1750000</v>
      </c>
      <c r="T49" s="67">
        <f t="shared" si="11"/>
        <v>2</v>
      </c>
      <c r="U49" s="113">
        <f t="shared" si="12"/>
        <v>43</v>
      </c>
      <c r="V49" s="109">
        <f t="shared" si="13"/>
        <v>1500000</v>
      </c>
      <c r="W49" s="135">
        <f t="shared" si="14"/>
        <v>17.333333333333332</v>
      </c>
      <c r="X49" s="113">
        <f t="shared" ca="1" si="15"/>
        <v>7</v>
      </c>
      <c r="Y49" s="109">
        <f t="shared" si="16"/>
        <v>1500000</v>
      </c>
      <c r="Z49" s="135">
        <f t="shared" si="17"/>
        <v>15.333333333333334</v>
      </c>
      <c r="AA49" s="113">
        <f t="shared" ca="1" si="18"/>
        <v>11</v>
      </c>
      <c r="AB49" s="109">
        <f t="shared" si="19"/>
        <v>1822222.222222222</v>
      </c>
      <c r="AC49" s="135">
        <f t="shared" si="20"/>
        <v>5.666666666666667</v>
      </c>
      <c r="AD49" s="49">
        <f t="shared" ca="1" si="21"/>
        <v>49</v>
      </c>
      <c r="AE49">
        <f t="shared" si="22"/>
        <v>23</v>
      </c>
      <c r="AF49">
        <v>70</v>
      </c>
    </row>
    <row r="50" spans="1:32" x14ac:dyDescent="0.25">
      <c r="A50" s="71">
        <v>1800000</v>
      </c>
      <c r="B50" s="63">
        <v>12</v>
      </c>
      <c r="C50" s="80"/>
      <c r="D50" s="59"/>
      <c r="E50" s="70"/>
      <c r="F50" s="98">
        <f t="array" ref="F50">IF((SMALL(IF(D$7:D$19&gt;=A50,D$7:D$19),1)-A50)&lt;(IF(A50-IFERROR(LARGE(IF(D$7:D$19&lt;=A50,D$7:D$19),1),D$19)&lt;0,A50+IFERROR(LARGE(IF(D$7:D$19&lt;=A50,D$7:D$19),1),D$19),A50-IFERROR(LARGE(IF(D$7:D$19&lt;=A50,D$7:D$19),1),D$19))),SMALL(IF(D$7:D$19&gt;=A50,D$7:D$19),1),IFERROR(LARGE(IF(D$7:D$19&lt;=A50,D$7:D$19),1),D$19))</f>
        <v>1500000</v>
      </c>
      <c r="G50" s="79">
        <f t="shared" si="4"/>
        <v>12</v>
      </c>
      <c r="H50" s="80"/>
      <c r="I50" s="59"/>
      <c r="J50" s="70"/>
      <c r="K50" s="98">
        <f t="array" ref="K50">IF((SMALL(IF(I$7:I$27&gt;=$A50,I$7:I$27),1)-$A50)&lt;(IF($A50-IFERROR(LARGE(IF(I$7:I$27&lt;=$A50,I$7:I$27),1),I$19)&lt;0,$A50+IFERROR(LARGE(IF(I$7:I$27&lt;=$A50,I$7:I$27),1),I$27),$A50-IFERROR(LARGE(IF(I$7:I$27&lt;=$A50,I$7:I$27),1),I$19))),SMALL(IF(I$7:I$27&gt;=$A50,I$7:I$27),1),IFERROR(LARGE(IF(I$7:I$27&lt;=$A50,I$7:I$27),1),I$27))</f>
        <v>2000000</v>
      </c>
      <c r="L50" s="79">
        <f t="shared" si="6"/>
        <v>12</v>
      </c>
      <c r="M50" s="80">
        <v>44</v>
      </c>
      <c r="N50" s="198">
        <f t="shared" ref="N50:N61" si="26">N49+((($N$62-$N$48)/SUM($M$49:$M$62)*M50))</f>
        <v>1076190.4761904762</v>
      </c>
      <c r="O50" s="70">
        <f>SUMIF(P$7:P$118,N50,Q$7:Q$118)</f>
        <v>5</v>
      </c>
      <c r="P50" s="98">
        <f t="array" ref="P50">IF((SMALL(IF(N$7:N$106&gt;=$A50,N$7:N$106),1)-$A50)&lt;(IF($A50-IFERROR(LARGE(IF(N$7:N$106&lt;=$A50,N$7:N$106),1),N$106)&lt;0,$A50+IFERROR(LARGE(IF(N$7:N$106&lt;=$A50,N$7:N$106),1),N$106),$A50-IFERROR(LARGE(IF(N$7:N$106&lt;=$A50,N$7:N$106),1),N$106))),SMALL(IF(N$7:N$106&gt;=$A50,N$7:N$106),1),IFERROR(LARGE(IF(N$7:N$106&lt;=$A50,N$7:N$106),1),N$106))</f>
        <v>1822222.222222222</v>
      </c>
      <c r="Q50" s="79">
        <f t="shared" si="9"/>
        <v>12</v>
      </c>
      <c r="R50" s="127">
        <v>44</v>
      </c>
      <c r="S50" s="109">
        <f t="shared" si="10"/>
        <v>1800000</v>
      </c>
      <c r="T50" s="67">
        <f t="shared" si="11"/>
        <v>12</v>
      </c>
      <c r="U50" s="113">
        <f t="shared" si="12"/>
        <v>44</v>
      </c>
      <c r="V50" s="109">
        <f t="shared" si="13"/>
        <v>1500000</v>
      </c>
      <c r="W50" s="135">
        <f t="shared" si="14"/>
        <v>17.333333333333332</v>
      </c>
      <c r="X50" s="113">
        <f t="shared" ca="1" si="15"/>
        <v>7</v>
      </c>
      <c r="Y50" s="109">
        <f t="shared" si="16"/>
        <v>2000000</v>
      </c>
      <c r="Z50" s="135">
        <f t="shared" si="17"/>
        <v>14.125</v>
      </c>
      <c r="AA50" s="113">
        <f t="shared" ca="1" si="18"/>
        <v>12</v>
      </c>
      <c r="AB50" s="109">
        <f t="shared" si="19"/>
        <v>1822222.222222222</v>
      </c>
      <c r="AC50" s="135">
        <f t="shared" si="20"/>
        <v>5.666666666666667</v>
      </c>
      <c r="AD50" s="49">
        <f t="shared" ca="1" si="21"/>
        <v>49</v>
      </c>
      <c r="AE50">
        <f t="shared" si="22"/>
        <v>22</v>
      </c>
      <c r="AF50">
        <v>69</v>
      </c>
    </row>
    <row r="51" spans="1:32" x14ac:dyDescent="0.25">
      <c r="A51" s="71">
        <v>1900000</v>
      </c>
      <c r="B51" s="63">
        <v>3</v>
      </c>
      <c r="C51" s="80"/>
      <c r="D51" s="59"/>
      <c r="E51" s="70"/>
      <c r="F51" s="98">
        <f t="array" ref="F51">IF((SMALL(IF(D$7:D$19&gt;=A51,D$7:D$19),1)-A51)&lt;(IF(A51-IFERROR(LARGE(IF(D$7:D$19&lt;=A51,D$7:D$19),1),D$19)&lt;0,A51+IFERROR(LARGE(IF(D$7:D$19&lt;=A51,D$7:D$19),1),D$19),A51-IFERROR(LARGE(IF(D$7:D$19&lt;=A51,D$7:D$19),1),D$19))),SMALL(IF(D$7:D$19&gt;=A51,D$7:D$19),1),IFERROR(LARGE(IF(D$7:D$19&lt;=A51,D$7:D$19),1),D$19))</f>
        <v>1500000</v>
      </c>
      <c r="G51" s="79">
        <f t="shared" si="4"/>
        <v>3</v>
      </c>
      <c r="H51" s="80"/>
      <c r="I51" s="59"/>
      <c r="J51" s="70"/>
      <c r="K51" s="98">
        <f t="array" ref="K51">IF((SMALL(IF(I$7:I$27&gt;=$A51,I$7:I$27),1)-$A51)&lt;(IF($A51-IFERROR(LARGE(IF(I$7:I$27&lt;=$A51,I$7:I$27),1),I$19)&lt;0,$A51+IFERROR(LARGE(IF(I$7:I$27&lt;=$A51,I$7:I$27),1),I$27),$A51-IFERROR(LARGE(IF(I$7:I$27&lt;=$A51,I$7:I$27),1),I$19))),SMALL(IF(I$7:I$27&gt;=$A51,I$7:I$27),1),IFERROR(LARGE(IF(I$7:I$27&lt;=$A51,I$7:I$27),1),I$27))</f>
        <v>2000000</v>
      </c>
      <c r="L51" s="79">
        <f t="shared" si="6"/>
        <v>3</v>
      </c>
      <c r="M51" s="78">
        <v>45</v>
      </c>
      <c r="N51" s="198">
        <f t="shared" si="26"/>
        <v>1219047.6190476189</v>
      </c>
      <c r="O51" s="70">
        <f>SUMIF(P$7:P$118,N51,Q$7:Q$118)</f>
        <v>48</v>
      </c>
      <c r="P51" s="98">
        <f t="array" ref="P51">IF((SMALL(IF(N$7:N$106&gt;=$A51,N$7:N$106),1)-$A51)&lt;(IF($A51-IFERROR(LARGE(IF(N$7:N$106&lt;=$A51,N$7:N$106),1),N$106)&lt;0,$A51+IFERROR(LARGE(IF(N$7:N$106&lt;=$A51,N$7:N$106),1),N$106),$A51-IFERROR(LARGE(IF(N$7:N$106&lt;=$A51,N$7:N$106),1),N$106))),SMALL(IF(N$7:N$106&gt;=$A51,N$7:N$106),1),IFERROR(LARGE(IF(N$7:N$106&lt;=$A51,N$7:N$106),1),N$106))</f>
        <v>1822222.222222222</v>
      </c>
      <c r="Q51" s="79">
        <f t="shared" si="9"/>
        <v>3</v>
      </c>
      <c r="R51" s="127">
        <v>45</v>
      </c>
      <c r="S51" s="109">
        <f t="shared" si="10"/>
        <v>1900000</v>
      </c>
      <c r="T51" s="67">
        <f t="shared" si="11"/>
        <v>3</v>
      </c>
      <c r="U51" s="113">
        <f t="shared" si="12"/>
        <v>45</v>
      </c>
      <c r="V51" s="109">
        <f t="shared" si="13"/>
        <v>1500000</v>
      </c>
      <c r="W51" s="135">
        <f t="shared" si="14"/>
        <v>17.333333333333332</v>
      </c>
      <c r="X51" s="113">
        <f t="shared" ca="1" si="15"/>
        <v>7</v>
      </c>
      <c r="Y51" s="109">
        <f t="shared" si="16"/>
        <v>2000000</v>
      </c>
      <c r="Z51" s="135">
        <f t="shared" si="17"/>
        <v>14.125</v>
      </c>
      <c r="AA51" s="113">
        <f t="shared" ca="1" si="18"/>
        <v>12</v>
      </c>
      <c r="AB51" s="109">
        <f t="shared" si="19"/>
        <v>1822222.222222222</v>
      </c>
      <c r="AC51" s="135">
        <f t="shared" si="20"/>
        <v>5.666666666666667</v>
      </c>
      <c r="AD51" s="49">
        <f t="shared" ca="1" si="21"/>
        <v>49</v>
      </c>
      <c r="AE51">
        <f t="shared" si="22"/>
        <v>21</v>
      </c>
      <c r="AF51">
        <v>68</v>
      </c>
    </row>
    <row r="52" spans="1:32" x14ac:dyDescent="0.25">
      <c r="A52" s="71">
        <v>2000000</v>
      </c>
      <c r="B52" s="63">
        <v>48</v>
      </c>
      <c r="C52" s="80"/>
      <c r="D52" s="59"/>
      <c r="E52" s="70"/>
      <c r="F52" s="98">
        <f t="array" ref="F52">IF((SMALL(IF(D$7:D$19&gt;=A52,D$7:D$19),1)-A52)&lt;(IF(A52-IFERROR(LARGE(IF(D$7:D$19&lt;=A52,D$7:D$19),1),D$19)&lt;0,A52+IFERROR(LARGE(IF(D$7:D$19&lt;=A52,D$7:D$19),1),D$19),A52-IFERROR(LARGE(IF(D$7:D$19&lt;=A52,D$7:D$19),1),D$19))),SMALL(IF(D$7:D$19&gt;=A52,D$7:D$19),1),IFERROR(LARGE(IF(D$7:D$19&lt;=A52,D$7:D$19),1),D$19))</f>
        <v>1500000</v>
      </c>
      <c r="G52" s="79">
        <f t="shared" si="4"/>
        <v>48</v>
      </c>
      <c r="H52" s="80"/>
      <c r="I52" s="59"/>
      <c r="J52" s="70"/>
      <c r="K52" s="98">
        <f t="array" ref="K52">IF((SMALL(IF(I$7:I$27&gt;=$A52,I$7:I$27),1)-$A52)&lt;(IF($A52-IFERROR(LARGE(IF(I$7:I$27&lt;=$A52,I$7:I$27),1),I$19)&lt;0,$A52+IFERROR(LARGE(IF(I$7:I$27&lt;=$A52,I$7:I$27),1),I$27),$A52-IFERROR(LARGE(IF(I$7:I$27&lt;=$A52,I$7:I$27),1),I$19))),SMALL(IF(I$7:I$27&gt;=$A52,I$7:I$27),1),IFERROR(LARGE(IF(I$7:I$27&lt;=$A52,I$7:I$27),1),I$27))</f>
        <v>2000000</v>
      </c>
      <c r="L52" s="79">
        <f t="shared" si="6"/>
        <v>48</v>
      </c>
      <c r="M52" s="80">
        <v>46</v>
      </c>
      <c r="N52" s="198">
        <f t="shared" si="26"/>
        <v>1365079.365079365</v>
      </c>
      <c r="O52" s="70">
        <f>SUMIF(P$7:P$118,N52,Q$7:Q$118)</f>
        <v>23</v>
      </c>
      <c r="P52" s="98">
        <f t="array" ref="P52">IF((SMALL(IF(N$7:N$106&gt;=$A52,N$7:N$106),1)-$A52)&lt;(IF($A52-IFERROR(LARGE(IF(N$7:N$106&lt;=$A52,N$7:N$106),1),N$106)&lt;0,$A52+IFERROR(LARGE(IF(N$7:N$106&lt;=$A52,N$7:N$106),1),N$106),$A52-IFERROR(LARGE(IF(N$7:N$106&lt;=$A52,N$7:N$106),1),N$106))),SMALL(IF(N$7:N$106&gt;=$A52,N$7:N$106),1),IFERROR(LARGE(IF(N$7:N$106&lt;=$A52,N$7:N$106),1),N$106))</f>
        <v>1980952.3809523808</v>
      </c>
      <c r="Q52" s="79">
        <f t="shared" si="9"/>
        <v>48</v>
      </c>
      <c r="R52" s="127">
        <v>46</v>
      </c>
      <c r="S52" s="109">
        <f t="shared" si="10"/>
        <v>2000000</v>
      </c>
      <c r="T52" s="67">
        <f t="shared" si="11"/>
        <v>48</v>
      </c>
      <c r="U52" s="113">
        <f t="shared" si="12"/>
        <v>46</v>
      </c>
      <c r="V52" s="109">
        <f t="shared" si="13"/>
        <v>1500000</v>
      </c>
      <c r="W52" s="135">
        <f t="shared" si="14"/>
        <v>17.333333333333332</v>
      </c>
      <c r="X52" s="113">
        <f t="shared" ca="1" si="15"/>
        <v>7</v>
      </c>
      <c r="Y52" s="109">
        <f t="shared" si="16"/>
        <v>2000000</v>
      </c>
      <c r="Z52" s="135">
        <f t="shared" si="17"/>
        <v>14.125</v>
      </c>
      <c r="AA52" s="113">
        <f t="shared" ca="1" si="18"/>
        <v>12</v>
      </c>
      <c r="AB52" s="109">
        <f t="shared" si="19"/>
        <v>1980952.3809523808</v>
      </c>
      <c r="AC52" s="135">
        <f t="shared" si="20"/>
        <v>48</v>
      </c>
      <c r="AD52" s="49">
        <f t="shared" ca="1" si="21"/>
        <v>50</v>
      </c>
      <c r="AE52">
        <f t="shared" si="22"/>
        <v>20</v>
      </c>
      <c r="AF52">
        <v>67</v>
      </c>
    </row>
    <row r="53" spans="1:32" x14ac:dyDescent="0.25">
      <c r="A53" s="71">
        <v>2100000</v>
      </c>
      <c r="B53" s="63">
        <v>1</v>
      </c>
      <c r="C53" s="80"/>
      <c r="D53" s="59"/>
      <c r="E53" s="70"/>
      <c r="F53" s="98">
        <f t="array" ref="F53">IF((SMALL(IF(D$7:D$19&gt;=A53,D$7:D$19),1)-A53)&lt;(IF(A53-IFERROR(LARGE(IF(D$7:D$19&lt;=A53,D$7:D$19),1),D$19)&lt;0,A53+IFERROR(LARGE(IF(D$7:D$19&lt;=A53,D$7:D$19),1),D$19),A53-IFERROR(LARGE(IF(D$7:D$19&lt;=A53,D$7:D$19),1),D$19))),SMALL(IF(D$7:D$19&gt;=A53,D$7:D$19),1),IFERROR(LARGE(IF(D$7:D$19&lt;=A53,D$7:D$19),1),D$19))</f>
        <v>1500000</v>
      </c>
      <c r="G53" s="79">
        <f t="shared" si="4"/>
        <v>1</v>
      </c>
      <c r="H53" s="80"/>
      <c r="I53" s="59"/>
      <c r="J53" s="70"/>
      <c r="K53" s="98">
        <f t="array" ref="K53">IF((SMALL(IF(I$7:I$27&gt;=$A53,I$7:I$27),1)-$A53)&lt;(IF($A53-IFERROR(LARGE(IF(I$7:I$27&lt;=$A53,I$7:I$27),1),I$19)&lt;0,$A53+IFERROR(LARGE(IF(I$7:I$27&lt;=$A53,I$7:I$27),1),I$27),$A53-IFERROR(LARGE(IF(I$7:I$27&lt;=$A53,I$7:I$27),1),I$19))),SMALL(IF(I$7:I$27&gt;=$A53,I$7:I$27),1),IFERROR(LARGE(IF(I$7:I$27&lt;=$A53,I$7:I$27),1),I$27))</f>
        <v>2000000</v>
      </c>
      <c r="L53" s="79">
        <f t="shared" si="6"/>
        <v>1</v>
      </c>
      <c r="M53" s="78">
        <v>47</v>
      </c>
      <c r="N53" s="198">
        <f t="shared" si="26"/>
        <v>1514285.7142857141</v>
      </c>
      <c r="O53" s="70">
        <f>SUMIF(P$7:P$118,N53,Q$7:Q$118)</f>
        <v>32</v>
      </c>
      <c r="P53" s="98">
        <f t="array" ref="P53">IF((SMALL(IF(N$7:N$106&gt;=$A53,N$7:N$106),1)-$A53)&lt;(IF($A53-IFERROR(LARGE(IF(N$7:N$106&lt;=$A53,N$7:N$106),1),N$106)&lt;0,$A53+IFERROR(LARGE(IF(N$7:N$106&lt;=$A53,N$7:N$106),1),N$106),$A53-IFERROR(LARGE(IF(N$7:N$106&lt;=$A53,N$7:N$106),1),N$106))),SMALL(IF(N$7:N$106&gt;=$A53,N$7:N$106),1),IFERROR(LARGE(IF(N$7:N$106&lt;=$A53,N$7:N$106),1),N$106))</f>
        <v>2142857.1428571427</v>
      </c>
      <c r="Q53" s="79">
        <f t="shared" si="9"/>
        <v>1</v>
      </c>
      <c r="R53" s="127">
        <v>47</v>
      </c>
      <c r="S53" s="109">
        <f t="shared" si="10"/>
        <v>2100000</v>
      </c>
      <c r="T53" s="67">
        <f t="shared" si="11"/>
        <v>1</v>
      </c>
      <c r="U53" s="113">
        <f t="shared" si="12"/>
        <v>47</v>
      </c>
      <c r="V53" s="109">
        <f t="shared" si="13"/>
        <v>1500000</v>
      </c>
      <c r="W53" s="135">
        <f t="shared" si="14"/>
        <v>17.333333333333332</v>
      </c>
      <c r="X53" s="113">
        <f t="shared" ca="1" si="15"/>
        <v>7</v>
      </c>
      <c r="Y53" s="109">
        <f t="shared" si="16"/>
        <v>2000000</v>
      </c>
      <c r="Z53" s="135">
        <f t="shared" si="17"/>
        <v>14.125</v>
      </c>
      <c r="AA53" s="113">
        <f t="shared" ca="1" si="18"/>
        <v>12</v>
      </c>
      <c r="AB53" s="109">
        <f t="shared" si="19"/>
        <v>2142857.1428571427</v>
      </c>
      <c r="AC53" s="135">
        <f t="shared" si="20"/>
        <v>2.5</v>
      </c>
      <c r="AD53" s="49">
        <f t="shared" ca="1" si="21"/>
        <v>51</v>
      </c>
      <c r="AE53">
        <f t="shared" si="22"/>
        <v>19</v>
      </c>
      <c r="AF53">
        <v>66</v>
      </c>
    </row>
    <row r="54" spans="1:32" x14ac:dyDescent="0.25">
      <c r="A54" s="71">
        <v>2200000</v>
      </c>
      <c r="B54" s="63">
        <v>4</v>
      </c>
      <c r="C54" s="80"/>
      <c r="D54" s="59"/>
      <c r="E54" s="70"/>
      <c r="F54" s="98">
        <f t="array" ref="F54">IF((SMALL(IF(D$7:D$19&gt;=A54,D$7:D$19),1)-A54)&lt;(IF(A54-IFERROR(LARGE(IF(D$7:D$19&lt;=A54,D$7:D$19),1),D$19)&lt;0,A54+IFERROR(LARGE(IF(D$7:D$19&lt;=A54,D$7:D$19),1),D$19),A54-IFERROR(LARGE(IF(D$7:D$19&lt;=A54,D$7:D$19),1),D$19))),SMALL(IF(D$7:D$19&gt;=A54,D$7:D$19),1),IFERROR(LARGE(IF(D$7:D$19&lt;=A54,D$7:D$19),1),D$19))</f>
        <v>1500000</v>
      </c>
      <c r="G54" s="79">
        <f t="shared" si="4"/>
        <v>4</v>
      </c>
      <c r="H54" s="80"/>
      <c r="I54" s="59"/>
      <c r="J54" s="70"/>
      <c r="K54" s="98">
        <f t="array" ref="K54">IF((SMALL(IF(I$7:I$27&gt;=$A54,I$7:I$27),1)-$A54)&lt;(IF($A54-IFERROR(LARGE(IF(I$7:I$27&lt;=$A54,I$7:I$27),1),I$19)&lt;0,$A54+IFERROR(LARGE(IF(I$7:I$27&lt;=$A54,I$7:I$27),1),I$27),$A54-IFERROR(LARGE(IF(I$7:I$27&lt;=$A54,I$7:I$27),1),I$19))),SMALL(IF(I$7:I$27&gt;=$A54,I$7:I$27),1),IFERROR(LARGE(IF(I$7:I$27&lt;=$A54,I$7:I$27),1),I$27))</f>
        <v>2000000</v>
      </c>
      <c r="L54" s="79">
        <f t="shared" si="6"/>
        <v>4</v>
      </c>
      <c r="M54" s="80">
        <v>48</v>
      </c>
      <c r="N54" s="198">
        <f t="shared" si="26"/>
        <v>1666666.6666666665</v>
      </c>
      <c r="O54" s="70">
        <f>SUMIF(P$7:P$118,N54,Q$7:Q$118)</f>
        <v>35</v>
      </c>
      <c r="P54" s="98">
        <f t="array" ref="P54">IF((SMALL(IF(N$7:N$106&gt;=$A54,N$7:N$106),1)-$A54)&lt;(IF($A54-IFERROR(LARGE(IF(N$7:N$106&lt;=$A54,N$7:N$106),1),N$106)&lt;0,$A54+IFERROR(LARGE(IF(N$7:N$106&lt;=$A54,N$7:N$106),1),N$106),$A54-IFERROR(LARGE(IF(N$7:N$106&lt;=$A54,N$7:N$106),1),N$106))),SMALL(IF(N$7:N$106&gt;=$A54,N$7:N$106),1),IFERROR(LARGE(IF(N$7:N$106&lt;=$A54,N$7:N$106),1),N$106))</f>
        <v>2142857.1428571427</v>
      </c>
      <c r="Q54" s="79">
        <f t="shared" si="9"/>
        <v>4</v>
      </c>
      <c r="R54" s="127">
        <v>48</v>
      </c>
      <c r="S54" s="109">
        <f t="shared" si="10"/>
        <v>2200000</v>
      </c>
      <c r="T54" s="67">
        <f t="shared" si="11"/>
        <v>4</v>
      </c>
      <c r="U54" s="113">
        <f t="shared" si="12"/>
        <v>48</v>
      </c>
      <c r="V54" s="109">
        <f t="shared" si="13"/>
        <v>1500000</v>
      </c>
      <c r="W54" s="135">
        <f t="shared" si="14"/>
        <v>17.333333333333332</v>
      </c>
      <c r="X54" s="113">
        <f t="shared" ca="1" si="15"/>
        <v>7</v>
      </c>
      <c r="Y54" s="109">
        <f t="shared" si="16"/>
        <v>2000000</v>
      </c>
      <c r="Z54" s="135">
        <f t="shared" si="17"/>
        <v>14.125</v>
      </c>
      <c r="AA54" s="113">
        <f t="shared" ca="1" si="18"/>
        <v>12</v>
      </c>
      <c r="AB54" s="109">
        <f t="shared" si="19"/>
        <v>2142857.1428571427</v>
      </c>
      <c r="AC54" s="135">
        <f t="shared" si="20"/>
        <v>2.5</v>
      </c>
      <c r="AD54" s="49">
        <f t="shared" ca="1" si="21"/>
        <v>51</v>
      </c>
      <c r="AE54">
        <f t="shared" si="22"/>
        <v>18</v>
      </c>
      <c r="AF54">
        <v>65</v>
      </c>
    </row>
    <row r="55" spans="1:32" x14ac:dyDescent="0.25">
      <c r="A55" s="71">
        <v>2300000</v>
      </c>
      <c r="B55" s="63">
        <v>1</v>
      </c>
      <c r="C55" s="80"/>
      <c r="D55" s="59"/>
      <c r="E55" s="70"/>
      <c r="F55" s="98">
        <f t="array" ref="F55">IF((SMALL(IF(D$7:D$19&gt;=A55,D$7:D$19),1)-A55)&lt;(IF(A55-IFERROR(LARGE(IF(D$7:D$19&lt;=A55,D$7:D$19),1),D$19)&lt;0,A55+IFERROR(LARGE(IF(D$7:D$19&lt;=A55,D$7:D$19),1),D$19),A55-IFERROR(LARGE(IF(D$7:D$19&lt;=A55,D$7:D$19),1),D$19))),SMALL(IF(D$7:D$19&gt;=A55,D$7:D$19),1),IFERROR(LARGE(IF(D$7:D$19&lt;=A55,D$7:D$19),1),D$19))</f>
        <v>3000000</v>
      </c>
      <c r="G55" s="79">
        <f t="shared" si="4"/>
        <v>1</v>
      </c>
      <c r="H55" s="80"/>
      <c r="I55" s="59"/>
      <c r="J55" s="70"/>
      <c r="K55" s="98">
        <f t="array" ref="K55">IF((SMALL(IF(I$7:I$27&gt;=$A55,I$7:I$27),1)-$A55)&lt;(IF($A55-IFERROR(LARGE(IF(I$7:I$27&lt;=$A55,I$7:I$27),1),I$19)&lt;0,$A55+IFERROR(LARGE(IF(I$7:I$27&lt;=$A55,I$7:I$27),1),I$27),$A55-IFERROR(LARGE(IF(I$7:I$27&lt;=$A55,I$7:I$27),1),I$19))),SMALL(IF(I$7:I$27&gt;=$A55,I$7:I$27),1),IFERROR(LARGE(IF(I$7:I$27&lt;=$A55,I$7:I$27),1),I$27))</f>
        <v>2000000</v>
      </c>
      <c r="L55" s="79">
        <f t="shared" si="6"/>
        <v>1</v>
      </c>
      <c r="M55" s="78">
        <v>49</v>
      </c>
      <c r="N55" s="198">
        <f t="shared" si="26"/>
        <v>1822222.222222222</v>
      </c>
      <c r="O55" s="70">
        <f>SUMIF(P$7:P$118,N55,Q$7:Q$118)</f>
        <v>17</v>
      </c>
      <c r="P55" s="98">
        <f t="array" ref="P55">IF((SMALL(IF(N$7:N$106&gt;=$A55,N$7:N$106),1)-$A55)&lt;(IF($A55-IFERROR(LARGE(IF(N$7:N$106&lt;=$A55,N$7:N$106),1),N$106)&lt;0,$A55+IFERROR(LARGE(IF(N$7:N$106&lt;=$A55,N$7:N$106),1),N$106),$A55-IFERROR(LARGE(IF(N$7:N$106&lt;=$A55,N$7:N$106),1),N$106))),SMALL(IF(N$7:N$106&gt;=$A55,N$7:N$106),1),IFERROR(LARGE(IF(N$7:N$106&lt;=$A55,N$7:N$106),1),N$106))</f>
        <v>2307936.5079365079</v>
      </c>
      <c r="Q55" s="79">
        <f t="shared" si="9"/>
        <v>1</v>
      </c>
      <c r="R55" s="127">
        <v>49</v>
      </c>
      <c r="S55" s="109">
        <f t="shared" si="10"/>
        <v>2300000</v>
      </c>
      <c r="T55" s="67">
        <f t="shared" si="11"/>
        <v>1</v>
      </c>
      <c r="U55" s="113">
        <f t="shared" si="12"/>
        <v>49</v>
      </c>
      <c r="V55" s="109">
        <f t="shared" si="13"/>
        <v>3000000</v>
      </c>
      <c r="W55" s="135">
        <f t="shared" si="14"/>
        <v>15.125</v>
      </c>
      <c r="X55" s="113">
        <f t="shared" ca="1" si="15"/>
        <v>8</v>
      </c>
      <c r="Y55" s="109">
        <f t="shared" si="16"/>
        <v>2000000</v>
      </c>
      <c r="Z55" s="135">
        <f t="shared" si="17"/>
        <v>14.125</v>
      </c>
      <c r="AA55" s="113">
        <f t="shared" ca="1" si="18"/>
        <v>12</v>
      </c>
      <c r="AB55" s="109">
        <f t="shared" si="19"/>
        <v>2307936.5079365079</v>
      </c>
      <c r="AC55" s="135">
        <f t="shared" si="20"/>
        <v>1</v>
      </c>
      <c r="AD55" s="49">
        <f t="shared" ca="1" si="21"/>
        <v>52</v>
      </c>
      <c r="AE55">
        <f t="shared" si="22"/>
        <v>17</v>
      </c>
      <c r="AF55">
        <v>64</v>
      </c>
    </row>
    <row r="56" spans="1:32" x14ac:dyDescent="0.25">
      <c r="A56" s="71">
        <v>2400000</v>
      </c>
      <c r="B56" s="63">
        <v>15</v>
      </c>
      <c r="C56" s="80"/>
      <c r="D56" s="59"/>
      <c r="E56" s="70"/>
      <c r="F56" s="98">
        <f t="array" ref="F56">IF((SMALL(IF(D$7:D$19&gt;=A56,D$7:D$19),1)-A56)&lt;(IF(A56-IFERROR(LARGE(IF(D$7:D$19&lt;=A56,D$7:D$19),1),D$19)&lt;0,A56+IFERROR(LARGE(IF(D$7:D$19&lt;=A56,D$7:D$19),1),D$19),A56-IFERROR(LARGE(IF(D$7:D$19&lt;=A56,D$7:D$19),1),D$19))),SMALL(IF(D$7:D$19&gt;=A56,D$7:D$19),1),IFERROR(LARGE(IF(D$7:D$19&lt;=A56,D$7:D$19),1),D$19))</f>
        <v>3000000</v>
      </c>
      <c r="G56" s="79">
        <f t="shared" si="4"/>
        <v>15</v>
      </c>
      <c r="H56" s="80"/>
      <c r="I56" s="59"/>
      <c r="J56" s="70"/>
      <c r="K56" s="98">
        <f t="array" ref="K56">IF((SMALL(IF(I$7:I$27&gt;=$A56,I$7:I$27),1)-$A56)&lt;(IF($A56-IFERROR(LARGE(IF(I$7:I$27&lt;=$A56,I$7:I$27),1),I$19)&lt;0,$A56+IFERROR(LARGE(IF(I$7:I$27&lt;=$A56,I$7:I$27),1),I$27),$A56-IFERROR(LARGE(IF(I$7:I$27&lt;=$A56,I$7:I$27),1),I$19))),SMALL(IF(I$7:I$27&gt;=$A56,I$7:I$27),1),IFERROR(LARGE(IF(I$7:I$27&lt;=$A56,I$7:I$27),1),I$27))</f>
        <v>2000000</v>
      </c>
      <c r="L56" s="79">
        <f t="shared" si="6"/>
        <v>15</v>
      </c>
      <c r="M56" s="80">
        <v>50</v>
      </c>
      <c r="N56" s="198">
        <f t="shared" si="26"/>
        <v>1980952.3809523808</v>
      </c>
      <c r="O56" s="70">
        <f>SUMIF(P$7:P$118,N56,Q$7:Q$118)</f>
        <v>48</v>
      </c>
      <c r="P56" s="98">
        <f t="array" ref="P56">IF((SMALL(IF(N$7:N$106&gt;=$A56,N$7:N$106),1)-$A56)&lt;(IF($A56-IFERROR(LARGE(IF(N$7:N$106&lt;=$A56,N$7:N$106),1),N$106)&lt;0,$A56+IFERROR(LARGE(IF(N$7:N$106&lt;=$A56,N$7:N$106),1),N$106),$A56-IFERROR(LARGE(IF(N$7:N$106&lt;=$A56,N$7:N$106),1),N$106))),SMALL(IF(N$7:N$106&gt;=$A56,N$7:N$106),1),IFERROR(LARGE(IF(N$7:N$106&lt;=$A56,N$7:N$106),1),N$106))</f>
        <v>2476190.4761904762</v>
      </c>
      <c r="Q56" s="79">
        <f t="shared" si="9"/>
        <v>15</v>
      </c>
      <c r="R56" s="127">
        <v>50</v>
      </c>
      <c r="S56" s="109">
        <f t="shared" si="10"/>
        <v>2400000</v>
      </c>
      <c r="T56" s="67">
        <f t="shared" si="11"/>
        <v>15</v>
      </c>
      <c r="U56" s="113">
        <f t="shared" si="12"/>
        <v>50</v>
      </c>
      <c r="V56" s="109">
        <f t="shared" si="13"/>
        <v>3000000</v>
      </c>
      <c r="W56" s="135">
        <f t="shared" si="14"/>
        <v>15.125</v>
      </c>
      <c r="X56" s="113">
        <f t="shared" ca="1" si="15"/>
        <v>8</v>
      </c>
      <c r="Y56" s="109">
        <f t="shared" si="16"/>
        <v>2000000</v>
      </c>
      <c r="Z56" s="135">
        <f t="shared" si="17"/>
        <v>14.125</v>
      </c>
      <c r="AA56" s="113">
        <f t="shared" ca="1" si="18"/>
        <v>12</v>
      </c>
      <c r="AB56" s="109">
        <f t="shared" si="19"/>
        <v>2476190.4761904762</v>
      </c>
      <c r="AC56" s="135">
        <f t="shared" si="20"/>
        <v>22</v>
      </c>
      <c r="AD56" s="49">
        <f t="shared" ca="1" si="21"/>
        <v>53</v>
      </c>
      <c r="AE56">
        <f t="shared" si="22"/>
        <v>16</v>
      </c>
      <c r="AF56">
        <v>63</v>
      </c>
    </row>
    <row r="57" spans="1:32" x14ac:dyDescent="0.25">
      <c r="A57" s="71">
        <v>2500000</v>
      </c>
      <c r="B57" s="63">
        <v>29</v>
      </c>
      <c r="C57" s="80"/>
      <c r="D57" s="59"/>
      <c r="E57" s="70"/>
      <c r="F57" s="98">
        <f t="array" ref="F57">IF((SMALL(IF(D$7:D$19&gt;=A57,D$7:D$19),1)-A57)&lt;(IF(A57-IFERROR(LARGE(IF(D$7:D$19&lt;=A57,D$7:D$19),1),D$19)&lt;0,A57+IFERROR(LARGE(IF(D$7:D$19&lt;=A57,D$7:D$19),1),D$19),A57-IFERROR(LARGE(IF(D$7:D$19&lt;=A57,D$7:D$19),1),D$19))),SMALL(IF(D$7:D$19&gt;=A57,D$7:D$19),1),IFERROR(LARGE(IF(D$7:D$19&lt;=A57,D$7:D$19),1),D$19))</f>
        <v>3000000</v>
      </c>
      <c r="G57" s="79">
        <f t="shared" si="4"/>
        <v>29</v>
      </c>
      <c r="H57" s="80"/>
      <c r="I57" s="59"/>
      <c r="J57" s="70"/>
      <c r="K57" s="98">
        <f t="array" ref="K57">IF((SMALL(IF(I$7:I$27&gt;=$A57,I$7:I$27),1)-$A57)&lt;(IF($A57-IFERROR(LARGE(IF(I$7:I$27&lt;=$A57,I$7:I$27),1),I$19)&lt;0,$A57+IFERROR(LARGE(IF(I$7:I$27&lt;=$A57,I$7:I$27),1),I$27),$A57-IFERROR(LARGE(IF(I$7:I$27&lt;=$A57,I$7:I$27),1),I$19))),SMALL(IF(I$7:I$27&gt;=$A57,I$7:I$27),1),IFERROR(LARGE(IF(I$7:I$27&lt;=$A57,I$7:I$27),1),I$27))</f>
        <v>2000000</v>
      </c>
      <c r="L57" s="79">
        <f t="shared" si="6"/>
        <v>29</v>
      </c>
      <c r="M57" s="78">
        <v>51</v>
      </c>
      <c r="N57" s="198">
        <f t="shared" si="26"/>
        <v>2142857.1428571427</v>
      </c>
      <c r="O57" s="70">
        <f>SUMIF(P$7:P$118,N57,Q$7:Q$118)</f>
        <v>5</v>
      </c>
      <c r="P57" s="98">
        <f t="array" ref="P57">IF((SMALL(IF(N$7:N$106&gt;=$A57,N$7:N$106),1)-$A57)&lt;(IF($A57-IFERROR(LARGE(IF(N$7:N$106&lt;=$A57,N$7:N$106),1),N$106)&lt;0,$A57+IFERROR(LARGE(IF(N$7:N$106&lt;=$A57,N$7:N$106),1),N$106),$A57-IFERROR(LARGE(IF(N$7:N$106&lt;=$A57,N$7:N$106),1),N$106))),SMALL(IF(N$7:N$106&gt;=$A57,N$7:N$106),1),IFERROR(LARGE(IF(N$7:N$106&lt;=$A57,N$7:N$106),1),N$106))</f>
        <v>2476190.4761904762</v>
      </c>
      <c r="Q57" s="79">
        <f t="shared" si="9"/>
        <v>29</v>
      </c>
      <c r="R57" s="127">
        <v>51</v>
      </c>
      <c r="S57" s="109">
        <f t="shared" si="10"/>
        <v>2500000</v>
      </c>
      <c r="T57" s="67">
        <f t="shared" si="11"/>
        <v>29</v>
      </c>
      <c r="U57" s="113">
        <f t="shared" si="12"/>
        <v>51</v>
      </c>
      <c r="V57" s="109">
        <f t="shared" si="13"/>
        <v>3000000</v>
      </c>
      <c r="W57" s="135">
        <f t="shared" si="14"/>
        <v>15.125</v>
      </c>
      <c r="X57" s="113">
        <f t="shared" ca="1" si="15"/>
        <v>8</v>
      </c>
      <c r="Y57" s="109">
        <f t="shared" si="16"/>
        <v>2000000</v>
      </c>
      <c r="Z57" s="135">
        <f t="shared" si="17"/>
        <v>14.125</v>
      </c>
      <c r="AA57" s="113">
        <f t="shared" ca="1" si="18"/>
        <v>12</v>
      </c>
      <c r="AB57" s="109">
        <f t="shared" si="19"/>
        <v>2476190.4761904762</v>
      </c>
      <c r="AC57" s="135">
        <f t="shared" si="20"/>
        <v>22</v>
      </c>
      <c r="AD57" s="49">
        <f t="shared" ca="1" si="21"/>
        <v>53</v>
      </c>
      <c r="AE57">
        <f t="shared" si="22"/>
        <v>15</v>
      </c>
      <c r="AF57">
        <v>62</v>
      </c>
    </row>
    <row r="58" spans="1:32" x14ac:dyDescent="0.25">
      <c r="A58" s="71">
        <v>2700000</v>
      </c>
      <c r="B58" s="63">
        <v>2</v>
      </c>
      <c r="C58" s="80"/>
      <c r="D58" s="59"/>
      <c r="E58" s="70"/>
      <c r="F58" s="98">
        <f t="array" ref="F58">IF((SMALL(IF(D$7:D$19&gt;=A58,D$7:D$19),1)-A58)&lt;(IF(A58-IFERROR(LARGE(IF(D$7:D$19&lt;=A58,D$7:D$19),1),D$19)&lt;0,A58+IFERROR(LARGE(IF(D$7:D$19&lt;=A58,D$7:D$19),1),D$19),A58-IFERROR(LARGE(IF(D$7:D$19&lt;=A58,D$7:D$19),1),D$19))),SMALL(IF(D$7:D$19&gt;=A58,D$7:D$19),1),IFERROR(LARGE(IF(D$7:D$19&lt;=A58,D$7:D$19),1),D$19))</f>
        <v>3000000</v>
      </c>
      <c r="G58" s="79">
        <f t="shared" si="4"/>
        <v>2</v>
      </c>
      <c r="H58" s="80"/>
      <c r="I58" s="59"/>
      <c r="J58" s="70"/>
      <c r="K58" s="98">
        <f t="array" ref="K58">IF((SMALL(IF(I$7:I$27&gt;=$A58,I$7:I$27),1)-$A58)&lt;(IF($A58-IFERROR(LARGE(IF(I$7:I$27&lt;=$A58,I$7:I$27),1),I$19)&lt;0,$A58+IFERROR(LARGE(IF(I$7:I$27&lt;=$A58,I$7:I$27),1),I$27),$A58-IFERROR(LARGE(IF(I$7:I$27&lt;=$A58,I$7:I$27),1),I$19))),SMALL(IF(I$7:I$27&gt;=$A58,I$7:I$27),1),IFERROR(LARGE(IF(I$7:I$27&lt;=$A58,I$7:I$27),1),I$27))</f>
        <v>3000000</v>
      </c>
      <c r="L58" s="79">
        <f t="shared" si="6"/>
        <v>2</v>
      </c>
      <c r="M58" s="80">
        <v>52</v>
      </c>
      <c r="N58" s="198">
        <f t="shared" si="26"/>
        <v>2307936.5079365079</v>
      </c>
      <c r="O58" s="70">
        <f>SUMIF(P$7:P$118,N58,Q$7:Q$118)</f>
        <v>1</v>
      </c>
      <c r="P58" s="98">
        <f t="array" ref="P58">IF((SMALL(IF(N$7:N$106&gt;=$A58,N$7:N$106),1)-$A58)&lt;(IF($A58-IFERROR(LARGE(IF(N$7:N$106&lt;=$A58,N$7:N$106),1),N$106)&lt;0,$A58+IFERROR(LARGE(IF(N$7:N$106&lt;=$A58,N$7:N$106),1),N$106),$A58-IFERROR(LARGE(IF(N$7:N$106&lt;=$A58,N$7:N$106),1),N$106))),SMALL(IF(N$7:N$106&gt;=$A58,N$7:N$106),1),IFERROR(LARGE(IF(N$7:N$106&lt;=$A58,N$7:N$106),1),N$106))</f>
        <v>2647619.0476190476</v>
      </c>
      <c r="Q58" s="79">
        <f t="shared" si="9"/>
        <v>2</v>
      </c>
      <c r="R58" s="127">
        <v>52</v>
      </c>
      <c r="S58" s="109">
        <f t="shared" si="10"/>
        <v>2700000</v>
      </c>
      <c r="T58" s="67">
        <f t="shared" si="11"/>
        <v>2</v>
      </c>
      <c r="U58" s="113">
        <f t="shared" si="12"/>
        <v>52</v>
      </c>
      <c r="V58" s="109">
        <f t="shared" si="13"/>
        <v>3000000</v>
      </c>
      <c r="W58" s="135">
        <f t="shared" si="14"/>
        <v>15.125</v>
      </c>
      <c r="X58" s="113">
        <f t="shared" ca="1" si="15"/>
        <v>8</v>
      </c>
      <c r="Y58" s="109">
        <f t="shared" si="16"/>
        <v>3000000</v>
      </c>
      <c r="Z58" s="135">
        <f t="shared" si="17"/>
        <v>16.428571428571427</v>
      </c>
      <c r="AA58" s="113">
        <f t="shared" ca="1" si="18"/>
        <v>13</v>
      </c>
      <c r="AB58" s="109">
        <f t="shared" si="19"/>
        <v>2647619.0476190476</v>
      </c>
      <c r="AC58" s="135">
        <f t="shared" si="20"/>
        <v>2</v>
      </c>
      <c r="AD58" s="49">
        <f t="shared" ca="1" si="21"/>
        <v>54</v>
      </c>
      <c r="AE58">
        <f t="shared" si="22"/>
        <v>14</v>
      </c>
      <c r="AF58">
        <v>61</v>
      </c>
    </row>
    <row r="59" spans="1:32" x14ac:dyDescent="0.25">
      <c r="A59" s="71">
        <v>2800000</v>
      </c>
      <c r="B59" s="63">
        <v>9</v>
      </c>
      <c r="C59" s="80"/>
      <c r="D59" s="59"/>
      <c r="E59" s="70"/>
      <c r="F59" s="98">
        <f t="array" ref="F59">IF((SMALL(IF(D$7:D$19&gt;=A59,D$7:D$19),1)-A59)&lt;(IF(A59-IFERROR(LARGE(IF(D$7:D$19&lt;=A59,D$7:D$19),1),D$19)&lt;0,A59+IFERROR(LARGE(IF(D$7:D$19&lt;=A59,D$7:D$19),1),D$19),A59-IFERROR(LARGE(IF(D$7:D$19&lt;=A59,D$7:D$19),1),D$19))),SMALL(IF(D$7:D$19&gt;=A59,D$7:D$19),1),IFERROR(LARGE(IF(D$7:D$19&lt;=A59,D$7:D$19),1),D$19))</f>
        <v>3000000</v>
      </c>
      <c r="G59" s="79">
        <f t="shared" si="4"/>
        <v>9</v>
      </c>
      <c r="H59" s="80"/>
      <c r="I59" s="59"/>
      <c r="J59" s="70"/>
      <c r="K59" s="98">
        <f t="array" ref="K59">IF((SMALL(IF(I$7:I$27&gt;=$A59,I$7:I$27),1)-$A59)&lt;(IF($A59-IFERROR(LARGE(IF(I$7:I$27&lt;=$A59,I$7:I$27),1),I$19)&lt;0,$A59+IFERROR(LARGE(IF(I$7:I$27&lt;=$A59,I$7:I$27),1),I$27),$A59-IFERROR(LARGE(IF(I$7:I$27&lt;=$A59,I$7:I$27),1),I$19))),SMALL(IF(I$7:I$27&gt;=$A59,I$7:I$27),1),IFERROR(LARGE(IF(I$7:I$27&lt;=$A59,I$7:I$27),1),I$27))</f>
        <v>3000000</v>
      </c>
      <c r="L59" s="79">
        <f t="shared" si="6"/>
        <v>9</v>
      </c>
      <c r="M59" s="78">
        <v>53</v>
      </c>
      <c r="N59" s="198">
        <f t="shared" si="26"/>
        <v>2476190.4761904762</v>
      </c>
      <c r="O59" s="70">
        <f>SUMIF(P$7:P$118,N59,Q$7:Q$118)</f>
        <v>44</v>
      </c>
      <c r="P59" s="98">
        <f t="array" ref="P59">IF((SMALL(IF(N$7:N$106&gt;=$A59,N$7:N$106),1)-$A59)&lt;(IF($A59-IFERROR(LARGE(IF(N$7:N$106&lt;=$A59,N$7:N$106),1),N$106)&lt;0,$A59+IFERROR(LARGE(IF(N$7:N$106&lt;=$A59,N$7:N$106),1),N$106),$A59-IFERROR(LARGE(IF(N$7:N$106&lt;=$A59,N$7:N$106),1),N$106))),SMALL(IF(N$7:N$106&gt;=$A59,N$7:N$106),1),IFERROR(LARGE(IF(N$7:N$106&lt;=$A59,N$7:N$106),1),N$106))</f>
        <v>2822222.222222222</v>
      </c>
      <c r="Q59" s="79">
        <f t="shared" si="9"/>
        <v>9</v>
      </c>
      <c r="R59" s="127">
        <v>53</v>
      </c>
      <c r="S59" s="109">
        <f t="shared" si="10"/>
        <v>2800000</v>
      </c>
      <c r="T59" s="67">
        <f t="shared" si="11"/>
        <v>9</v>
      </c>
      <c r="U59" s="113">
        <f t="shared" si="12"/>
        <v>53</v>
      </c>
      <c r="V59" s="109">
        <f t="shared" si="13"/>
        <v>3000000</v>
      </c>
      <c r="W59" s="135">
        <f t="shared" si="14"/>
        <v>15.125</v>
      </c>
      <c r="X59" s="113">
        <f t="shared" ca="1" si="15"/>
        <v>8</v>
      </c>
      <c r="Y59" s="109">
        <f t="shared" si="16"/>
        <v>3000000</v>
      </c>
      <c r="Z59" s="135">
        <f t="shared" si="17"/>
        <v>16.428571428571427</v>
      </c>
      <c r="AA59" s="113">
        <f t="shared" ca="1" si="18"/>
        <v>13</v>
      </c>
      <c r="AB59" s="109">
        <f t="shared" si="19"/>
        <v>2822222.222222222</v>
      </c>
      <c r="AC59" s="135">
        <f t="shared" si="20"/>
        <v>9</v>
      </c>
      <c r="AD59" s="49">
        <f t="shared" ca="1" si="21"/>
        <v>55</v>
      </c>
      <c r="AE59">
        <f t="shared" si="22"/>
        <v>13</v>
      </c>
      <c r="AF59">
        <v>60</v>
      </c>
    </row>
    <row r="60" spans="1:32" x14ac:dyDescent="0.25">
      <c r="A60" s="71">
        <v>3000000</v>
      </c>
      <c r="B60" s="63">
        <v>28</v>
      </c>
      <c r="C60" s="80"/>
      <c r="D60" s="59"/>
      <c r="E60" s="70"/>
      <c r="F60" s="98">
        <f t="array" ref="F60">IF((SMALL(IF(D$7:D$19&gt;=A60,D$7:D$19),1)-A60)&lt;(IF(A60-IFERROR(LARGE(IF(D$7:D$19&lt;=A60,D$7:D$19),1),D$19)&lt;0,A60+IFERROR(LARGE(IF(D$7:D$19&lt;=A60,D$7:D$19),1),D$19),A60-IFERROR(LARGE(IF(D$7:D$19&lt;=A60,D$7:D$19),1),D$19))),SMALL(IF(D$7:D$19&gt;=A60,D$7:D$19),1),IFERROR(LARGE(IF(D$7:D$19&lt;=A60,D$7:D$19),1),D$19))</f>
        <v>3000000</v>
      </c>
      <c r="G60" s="79">
        <f t="shared" si="4"/>
        <v>28</v>
      </c>
      <c r="H60" s="80"/>
      <c r="I60" s="59"/>
      <c r="J60" s="70"/>
      <c r="K60" s="98">
        <f t="array" ref="K60">IF((SMALL(IF(I$7:I$27&gt;=$A60,I$7:I$27),1)-$A60)&lt;(IF($A60-IFERROR(LARGE(IF(I$7:I$27&lt;=$A60,I$7:I$27),1),I$19)&lt;0,$A60+IFERROR(LARGE(IF(I$7:I$27&lt;=$A60,I$7:I$27),1),I$27),$A60-IFERROR(LARGE(IF(I$7:I$27&lt;=$A60,I$7:I$27),1),I$19))),SMALL(IF(I$7:I$27&gt;=$A60,I$7:I$27),1),IFERROR(LARGE(IF(I$7:I$27&lt;=$A60,I$7:I$27),1),I$27))</f>
        <v>3000000</v>
      </c>
      <c r="L60" s="79">
        <f t="shared" si="6"/>
        <v>28</v>
      </c>
      <c r="M60" s="80">
        <v>54</v>
      </c>
      <c r="N60" s="198">
        <f t="shared" si="26"/>
        <v>2647619.0476190476</v>
      </c>
      <c r="O60" s="70">
        <f>SUMIF(P$7:P$118,N60,Q$7:Q$118)</f>
        <v>2</v>
      </c>
      <c r="P60" s="98">
        <f t="array" ref="P60">IF((SMALL(IF(N$7:N$106&gt;=$A60,N$7:N$106),1)-$A60)&lt;(IF($A60-IFERROR(LARGE(IF(N$7:N$106&lt;=$A60,N$7:N$106),1),N$106)&lt;0,$A60+IFERROR(LARGE(IF(N$7:N$106&lt;=$A60,N$7:N$106),1),N$106),$A60-IFERROR(LARGE(IF(N$7:N$106&lt;=$A60,N$7:N$106),1),N$106))),SMALL(IF(N$7:N$106&gt;=$A60,N$7:N$106),1),IFERROR(LARGE(IF(N$7:N$106&lt;=$A60,N$7:N$106),1),N$106))</f>
        <v>3000000</v>
      </c>
      <c r="Q60" s="79">
        <f t="shared" si="9"/>
        <v>28</v>
      </c>
      <c r="R60" s="127">
        <v>54</v>
      </c>
      <c r="S60" s="109">
        <f t="shared" si="10"/>
        <v>3000000</v>
      </c>
      <c r="T60" s="67">
        <f t="shared" si="11"/>
        <v>28</v>
      </c>
      <c r="U60" s="113">
        <f t="shared" si="12"/>
        <v>54</v>
      </c>
      <c r="V60" s="109">
        <f t="shared" si="13"/>
        <v>3000000</v>
      </c>
      <c r="W60" s="135">
        <f t="shared" si="14"/>
        <v>15.125</v>
      </c>
      <c r="X60" s="113">
        <f t="shared" ca="1" si="15"/>
        <v>8</v>
      </c>
      <c r="Y60" s="109">
        <f t="shared" si="16"/>
        <v>3000000</v>
      </c>
      <c r="Z60" s="135">
        <f t="shared" si="17"/>
        <v>16.428571428571427</v>
      </c>
      <c r="AA60" s="113">
        <f t="shared" ca="1" si="18"/>
        <v>13</v>
      </c>
      <c r="AB60" s="109">
        <f t="shared" si="19"/>
        <v>3000000</v>
      </c>
      <c r="AC60" s="135">
        <f t="shared" si="20"/>
        <v>16.25</v>
      </c>
      <c r="AD60" s="49">
        <f t="shared" ca="1" si="21"/>
        <v>56</v>
      </c>
      <c r="AE60">
        <f t="shared" si="22"/>
        <v>12</v>
      </c>
      <c r="AF60">
        <v>59</v>
      </c>
    </row>
    <row r="61" spans="1:32" x14ac:dyDescent="0.25">
      <c r="A61" s="71">
        <v>3200000</v>
      </c>
      <c r="B61" s="63">
        <v>6</v>
      </c>
      <c r="C61" s="80"/>
      <c r="D61" s="59"/>
      <c r="E61" s="70"/>
      <c r="F61" s="98">
        <f t="array" ref="F61">IF((SMALL(IF(D$7:D$19&gt;=A61,D$7:D$19),1)-A61)&lt;(IF(A61-IFERROR(LARGE(IF(D$7:D$19&lt;=A61,D$7:D$19),1),D$19)&lt;0,A61+IFERROR(LARGE(IF(D$7:D$19&lt;=A61,D$7:D$19),1),D$19),A61-IFERROR(LARGE(IF(D$7:D$19&lt;=A61,D$7:D$19),1),D$19))),SMALL(IF(D$7:D$19&gt;=A61,D$7:D$19),1),IFERROR(LARGE(IF(D$7:D$19&lt;=A61,D$7:D$19),1),D$19))</f>
        <v>3000000</v>
      </c>
      <c r="G61" s="79">
        <f t="shared" si="4"/>
        <v>6</v>
      </c>
      <c r="H61" s="80"/>
      <c r="I61" s="59"/>
      <c r="J61" s="70"/>
      <c r="K61" s="98">
        <f t="array" ref="K61">IF((SMALL(IF(I$7:I$27&gt;=$A61,I$7:I$27),1)-$A61)&lt;(IF($A61-IFERROR(LARGE(IF(I$7:I$27&lt;=$A61,I$7:I$27),1),I$19)&lt;0,$A61+IFERROR(LARGE(IF(I$7:I$27&lt;=$A61,I$7:I$27),1),I$27),$A61-IFERROR(LARGE(IF(I$7:I$27&lt;=$A61,I$7:I$27),1),I$19))),SMALL(IF(I$7:I$27&gt;=$A61,I$7:I$27),1),IFERROR(LARGE(IF(I$7:I$27&lt;=$A61,I$7:I$27),1),I$27))</f>
        <v>3000000</v>
      </c>
      <c r="L61" s="79">
        <f t="shared" si="6"/>
        <v>6</v>
      </c>
      <c r="M61" s="78">
        <v>55</v>
      </c>
      <c r="N61" s="198">
        <f t="shared" si="26"/>
        <v>2822222.222222222</v>
      </c>
      <c r="O61" s="70">
        <f>SUMIF(P$7:P$118,N61,Q$7:Q$118)</f>
        <v>9</v>
      </c>
      <c r="P61" s="98">
        <f t="array" ref="P61">IF((SMALL(IF(N$7:N$106&gt;=$A61,N$7:N$106),1)-$A61)&lt;(IF($A61-IFERROR(LARGE(IF(N$7:N$106&lt;=$A61,N$7:N$106),1),N$106)&lt;0,$A61+IFERROR(LARGE(IF(N$7:N$106&lt;=$A61,N$7:N$106),1),N$106),$A61-IFERROR(LARGE(IF(N$7:N$106&lt;=$A61,N$7:N$106),1),N$106))),SMALL(IF(N$7:N$106&gt;=$A61,N$7:N$106),1),IFERROR(LARGE(IF(N$7:N$106&lt;=$A61,N$7:N$106),1),N$106))</f>
        <v>3000000</v>
      </c>
      <c r="Q61" s="79">
        <f t="shared" si="9"/>
        <v>6</v>
      </c>
      <c r="R61" s="127">
        <v>55</v>
      </c>
      <c r="S61" s="109">
        <f t="shared" si="10"/>
        <v>3200000</v>
      </c>
      <c r="T61" s="67">
        <f t="shared" si="11"/>
        <v>6</v>
      </c>
      <c r="U61" s="113">
        <f t="shared" si="12"/>
        <v>55</v>
      </c>
      <c r="V61" s="109">
        <f t="shared" si="13"/>
        <v>3000000</v>
      </c>
      <c r="W61" s="135">
        <f t="shared" si="14"/>
        <v>15.125</v>
      </c>
      <c r="X61" s="113">
        <f t="shared" ca="1" si="15"/>
        <v>8</v>
      </c>
      <c r="Y61" s="109">
        <f t="shared" si="16"/>
        <v>3000000</v>
      </c>
      <c r="Z61" s="135">
        <f t="shared" si="17"/>
        <v>16.428571428571427</v>
      </c>
      <c r="AA61" s="113">
        <f t="shared" ca="1" si="18"/>
        <v>13</v>
      </c>
      <c r="AB61" s="109">
        <f t="shared" si="19"/>
        <v>3000000</v>
      </c>
      <c r="AC61" s="135">
        <f t="shared" si="20"/>
        <v>16.25</v>
      </c>
      <c r="AD61" s="49">
        <f t="shared" ca="1" si="21"/>
        <v>56</v>
      </c>
      <c r="AE61">
        <f t="shared" si="22"/>
        <v>11</v>
      </c>
      <c r="AF61">
        <v>58</v>
      </c>
    </row>
    <row r="62" spans="1:32" x14ac:dyDescent="0.25">
      <c r="A62" s="71">
        <v>3500000</v>
      </c>
      <c r="B62" s="63">
        <v>29</v>
      </c>
      <c r="C62" s="80"/>
      <c r="D62" s="59"/>
      <c r="E62" s="70"/>
      <c r="F62" s="98">
        <f t="array" ref="F62">IF((SMALL(IF(D$7:D$19&gt;=A62,D$7:D$19),1)-A62)&lt;(IF(A62-IFERROR(LARGE(IF(D$7:D$19&lt;=A62,D$7:D$19),1),D$19)&lt;0,A62+IFERROR(LARGE(IF(D$7:D$19&lt;=A62,D$7:D$19),1),D$19),A62-IFERROR(LARGE(IF(D$7:D$19&lt;=A62,D$7:D$19),1),D$19))),SMALL(IF(D$7:D$19&gt;=A62,D$7:D$19),1),IFERROR(LARGE(IF(D$7:D$19&lt;=A62,D$7:D$19),1),D$19))</f>
        <v>3000000</v>
      </c>
      <c r="G62" s="79">
        <f t="shared" si="4"/>
        <v>29</v>
      </c>
      <c r="H62" s="80"/>
      <c r="I62" s="59"/>
      <c r="J62" s="70"/>
      <c r="K62" s="98">
        <f t="array" ref="K62">IF((SMALL(IF(I$7:I$27&gt;=$A62,I$7:I$27),1)-$A62)&lt;(IF($A62-IFERROR(LARGE(IF(I$7:I$27&lt;=$A62,I$7:I$27),1),I$19)&lt;0,$A62+IFERROR(LARGE(IF(I$7:I$27&lt;=$A62,I$7:I$27),1),I$27),$A62-IFERROR(LARGE(IF(I$7:I$27&lt;=$A62,I$7:I$27),1),I$19))),SMALL(IF(I$7:I$27&gt;=$A62,I$7:I$27),1),IFERROR(LARGE(IF(I$7:I$27&lt;=$A62,I$7:I$27),1),I$27))</f>
        <v>3000000</v>
      </c>
      <c r="L62" s="79">
        <f t="shared" si="6"/>
        <v>29</v>
      </c>
      <c r="M62" s="80">
        <v>56</v>
      </c>
      <c r="N62" s="198">
        <v>3000000</v>
      </c>
      <c r="O62" s="70">
        <f>SUMIF(P$7:P$118,N62,Q$7:Q$118)</f>
        <v>65</v>
      </c>
      <c r="P62" s="98">
        <f t="array" ref="P62">IF((SMALL(IF(N$7:N$106&gt;=$A62,N$7:N$106),1)-$A62)&lt;(IF($A62-IFERROR(LARGE(IF(N$7:N$106&lt;=$A62,N$7:N$106),1),N$106)&lt;0,$A62+IFERROR(LARGE(IF(N$7:N$106&lt;=$A62,N$7:N$106),1),N$106),$A62-IFERROR(LARGE(IF(N$7:N$106&lt;=$A62,N$7:N$106),1),N$106))),SMALL(IF(N$7:N$106&gt;=$A62,N$7:N$106),1),IFERROR(LARGE(IF(N$7:N$106&lt;=$A62,N$7:N$106),1),N$106))</f>
        <v>3000000</v>
      </c>
      <c r="Q62" s="79">
        <f t="shared" si="9"/>
        <v>29</v>
      </c>
      <c r="R62" s="127">
        <v>56</v>
      </c>
      <c r="S62" s="109">
        <f t="shared" si="10"/>
        <v>3500000</v>
      </c>
      <c r="T62" s="67">
        <f t="shared" si="11"/>
        <v>29</v>
      </c>
      <c r="U62" s="113">
        <f t="shared" si="12"/>
        <v>56</v>
      </c>
      <c r="V62" s="109">
        <f t="shared" si="13"/>
        <v>3000000</v>
      </c>
      <c r="W62" s="135">
        <f t="shared" si="14"/>
        <v>15.125</v>
      </c>
      <c r="X62" s="113">
        <f t="shared" ca="1" si="15"/>
        <v>8</v>
      </c>
      <c r="Y62" s="109">
        <f t="shared" si="16"/>
        <v>3000000</v>
      </c>
      <c r="Z62" s="135">
        <f t="shared" si="17"/>
        <v>16.428571428571427</v>
      </c>
      <c r="AA62" s="113">
        <f t="shared" ca="1" si="18"/>
        <v>13</v>
      </c>
      <c r="AB62" s="109">
        <f t="shared" si="19"/>
        <v>3000000</v>
      </c>
      <c r="AC62" s="135">
        <f t="shared" si="20"/>
        <v>16.25</v>
      </c>
      <c r="AD62" s="49">
        <f t="shared" ca="1" si="21"/>
        <v>56</v>
      </c>
      <c r="AE62">
        <f t="shared" si="22"/>
        <v>10</v>
      </c>
      <c r="AF62">
        <v>57</v>
      </c>
    </row>
    <row r="63" spans="1:32" x14ac:dyDescent="0.25">
      <c r="A63" s="71">
        <v>3700000</v>
      </c>
      <c r="B63" s="63">
        <v>2</v>
      </c>
      <c r="C63" s="80"/>
      <c r="D63" s="59"/>
      <c r="E63" s="70"/>
      <c r="F63" s="98">
        <f t="array" ref="F63">IF((SMALL(IF(D$7:D$19&gt;=A63,D$7:D$19),1)-A63)&lt;(IF(A63-IFERROR(LARGE(IF(D$7:D$19&lt;=A63,D$7:D$19),1),D$19)&lt;0,A63+IFERROR(LARGE(IF(D$7:D$19&lt;=A63,D$7:D$19),1),D$19),A63-IFERROR(LARGE(IF(D$7:D$19&lt;=A63,D$7:D$19),1),D$19))),SMALL(IF(D$7:D$19&gt;=A63,D$7:D$19),1),IFERROR(LARGE(IF(D$7:D$19&lt;=A63,D$7:D$19),1),D$19))</f>
        <v>3000000</v>
      </c>
      <c r="G63" s="79">
        <f t="shared" si="4"/>
        <v>2</v>
      </c>
      <c r="H63" s="80"/>
      <c r="I63" s="59"/>
      <c r="J63" s="70"/>
      <c r="K63" s="98">
        <f t="array" ref="K63">IF((SMALL(IF(I$7:I$27&gt;=$A63,I$7:I$27),1)-$A63)&lt;(IF($A63-IFERROR(LARGE(IF(I$7:I$27&lt;=$A63,I$7:I$27),1),I$19)&lt;0,$A63+IFERROR(LARGE(IF(I$7:I$27&lt;=$A63,I$7:I$27),1),I$27),$A63-IFERROR(LARGE(IF(I$7:I$27&lt;=$A63,I$7:I$27),1),I$19))),SMALL(IF(I$7:I$27&gt;=$A63,I$7:I$27),1),IFERROR(LARGE(IF(I$7:I$27&lt;=$A63,I$7:I$27),1),I$27))</f>
        <v>3000000</v>
      </c>
      <c r="L63" s="79">
        <f t="shared" si="6"/>
        <v>2</v>
      </c>
      <c r="M63" s="78">
        <v>57</v>
      </c>
      <c r="N63" s="198">
        <f>N62+((($N$76-$N$62)/SUM($M$63:$M$76)*M63))</f>
        <v>4731158.6051743533</v>
      </c>
      <c r="O63" s="70">
        <f>SUMIF(P$7:P$118,N63,Q$7:Q$118)</f>
        <v>88</v>
      </c>
      <c r="P63" s="98">
        <f t="array" ref="P63">IF((SMALL(IF(N$7:N$106&gt;=$A63,N$7:N$106),1)-$A63)&lt;(IF($A63-IFERROR(LARGE(IF(N$7:N$106&lt;=$A63,N$7:N$106),1),N$106)&lt;0,$A63+IFERROR(LARGE(IF(N$7:N$106&lt;=$A63,N$7:N$106),1),N$106),$A63-IFERROR(LARGE(IF(N$7:N$106&lt;=$A63,N$7:N$106),1),N$106))),SMALL(IF(N$7:N$106&gt;=$A63,N$7:N$106),1),IFERROR(LARGE(IF(N$7:N$106&lt;=$A63,N$7:N$106),1),N$106))</f>
        <v>3000000</v>
      </c>
      <c r="Q63" s="79">
        <f t="shared" si="9"/>
        <v>2</v>
      </c>
      <c r="R63" s="127">
        <v>57</v>
      </c>
      <c r="S63" s="109">
        <f t="shared" si="10"/>
        <v>3700000</v>
      </c>
      <c r="T63" s="67">
        <f t="shared" si="11"/>
        <v>2</v>
      </c>
      <c r="U63" s="113">
        <f t="shared" si="12"/>
        <v>57</v>
      </c>
      <c r="V63" s="109">
        <f t="shared" si="13"/>
        <v>3000000</v>
      </c>
      <c r="W63" s="135">
        <f t="shared" si="14"/>
        <v>15.125</v>
      </c>
      <c r="X63" s="113">
        <f t="shared" ca="1" si="15"/>
        <v>8</v>
      </c>
      <c r="Y63" s="109">
        <f t="shared" si="16"/>
        <v>3000000</v>
      </c>
      <c r="Z63" s="135">
        <f t="shared" si="17"/>
        <v>16.428571428571427</v>
      </c>
      <c r="AA63" s="113">
        <f t="shared" ca="1" si="18"/>
        <v>13</v>
      </c>
      <c r="AB63" s="109">
        <f t="shared" si="19"/>
        <v>3000000</v>
      </c>
      <c r="AC63" s="135">
        <f t="shared" si="20"/>
        <v>16.25</v>
      </c>
      <c r="AD63" s="49">
        <f t="shared" ca="1" si="21"/>
        <v>56</v>
      </c>
      <c r="AE63">
        <f t="shared" si="22"/>
        <v>9</v>
      </c>
      <c r="AF63">
        <v>56</v>
      </c>
    </row>
    <row r="64" spans="1:32" x14ac:dyDescent="0.25">
      <c r="A64" s="71">
        <v>4000000</v>
      </c>
      <c r="B64" s="63">
        <v>39</v>
      </c>
      <c r="C64" s="80"/>
      <c r="D64" s="59"/>
      <c r="E64" s="70"/>
      <c r="F64" s="98">
        <f t="array" ref="F64">IF((SMALL(IF(D$7:D$19&gt;=A64,D$7:D$19),1)-A64)&lt;(IF(A64-IFERROR(LARGE(IF(D$7:D$19&lt;=A64,D$7:D$19),1),D$19)&lt;0,A64+IFERROR(LARGE(IF(D$7:D$19&lt;=A64,D$7:D$19),1),D$19),A64-IFERROR(LARGE(IF(D$7:D$19&lt;=A64,D$7:D$19),1),D$19))),SMALL(IF(D$7:D$19&gt;=A64,D$7:D$19),1),IFERROR(LARGE(IF(D$7:D$19&lt;=A64,D$7:D$19),1),D$19))</f>
        <v>3000000</v>
      </c>
      <c r="G64" s="79">
        <f t="shared" si="4"/>
        <v>39</v>
      </c>
      <c r="H64" s="80"/>
      <c r="I64" s="59"/>
      <c r="J64" s="70"/>
      <c r="K64" s="98">
        <f t="array" ref="K64">IF((SMALL(IF(I$7:I$27&gt;=$A64,I$7:I$27),1)-$A64)&lt;(IF($A64-IFERROR(LARGE(IF(I$7:I$27&lt;=$A64,I$7:I$27),1),I$19)&lt;0,$A64+IFERROR(LARGE(IF(I$7:I$27&lt;=$A64,I$7:I$27),1),I$27),$A64-IFERROR(LARGE(IF(I$7:I$27&lt;=$A64,I$7:I$27),1),I$19))),SMALL(IF(I$7:I$27&gt;=$A64,I$7:I$27),1),IFERROR(LARGE(IF(I$7:I$27&lt;=$A64,I$7:I$27),1),I$27))</f>
        <v>3000000</v>
      </c>
      <c r="L64" s="79">
        <f t="shared" si="6"/>
        <v>39</v>
      </c>
      <c r="M64" s="80">
        <v>58</v>
      </c>
      <c r="N64" s="198">
        <f t="shared" ref="N64:N75" si="27">N63+((($N$76-$N$62)/SUM($M$63:$M$76)*M64))</f>
        <v>6492688.4139482565</v>
      </c>
      <c r="O64" s="70">
        <f>SUMIF(P$7:P$118,N64,Q$7:Q$118)</f>
        <v>50</v>
      </c>
      <c r="P64" s="98">
        <f t="array" ref="P64">IF((SMALL(IF(N$7:N$106&gt;=$A64,N$7:N$106),1)-$A64)&lt;(IF($A64-IFERROR(LARGE(IF(N$7:N$106&lt;=$A64,N$7:N$106),1),N$106)&lt;0,$A64+IFERROR(LARGE(IF(N$7:N$106&lt;=$A64,N$7:N$106),1),N$106),$A64-IFERROR(LARGE(IF(N$7:N$106&lt;=$A64,N$7:N$106),1),N$106))),SMALL(IF(N$7:N$106&gt;=$A64,N$7:N$106),1),IFERROR(LARGE(IF(N$7:N$106&lt;=$A64,N$7:N$106),1),N$106))</f>
        <v>4731158.6051743533</v>
      </c>
      <c r="Q64" s="79">
        <f t="shared" si="9"/>
        <v>39</v>
      </c>
      <c r="R64" s="127">
        <v>58</v>
      </c>
      <c r="S64" s="109">
        <f t="shared" si="10"/>
        <v>4000000</v>
      </c>
      <c r="T64" s="67">
        <f t="shared" si="11"/>
        <v>39</v>
      </c>
      <c r="U64" s="113">
        <f t="shared" si="12"/>
        <v>58</v>
      </c>
      <c r="V64" s="109">
        <f t="shared" si="13"/>
        <v>3000000</v>
      </c>
      <c r="W64" s="135">
        <f t="shared" si="14"/>
        <v>15.125</v>
      </c>
      <c r="X64" s="113">
        <f t="shared" ca="1" si="15"/>
        <v>8</v>
      </c>
      <c r="Y64" s="109">
        <f t="shared" si="16"/>
        <v>3000000</v>
      </c>
      <c r="Z64" s="135">
        <f t="shared" si="17"/>
        <v>16.428571428571427</v>
      </c>
      <c r="AA64" s="113">
        <f t="shared" ca="1" si="18"/>
        <v>13</v>
      </c>
      <c r="AB64" s="109">
        <f t="shared" si="19"/>
        <v>4731158.6051743533</v>
      </c>
      <c r="AC64" s="135">
        <f t="shared" si="20"/>
        <v>17.600000000000001</v>
      </c>
      <c r="AD64" s="49">
        <f t="shared" ca="1" si="21"/>
        <v>57</v>
      </c>
      <c r="AE64">
        <f t="shared" si="22"/>
        <v>8</v>
      </c>
      <c r="AF64">
        <v>55</v>
      </c>
    </row>
    <row r="65" spans="1:32" x14ac:dyDescent="0.25">
      <c r="A65" s="71">
        <v>4500000</v>
      </c>
      <c r="B65" s="63">
        <v>10</v>
      </c>
      <c r="C65" s="80"/>
      <c r="D65" s="59"/>
      <c r="E65" s="70"/>
      <c r="F65" s="98">
        <f t="array" ref="F65">IF((SMALL(IF(D$7:D$19&gt;=A65,D$7:D$19),1)-A65)&lt;(IF(A65-IFERROR(LARGE(IF(D$7:D$19&lt;=A65,D$7:D$19),1),D$19)&lt;0,A65+IFERROR(LARGE(IF(D$7:D$19&lt;=A65,D$7:D$19),1),D$19),A65-IFERROR(LARGE(IF(D$7:D$19&lt;=A65,D$7:D$19),1),D$19))),SMALL(IF(D$7:D$19&gt;=A65,D$7:D$19),1),IFERROR(LARGE(IF(D$7:D$19&lt;=A65,D$7:D$19),1),D$19))</f>
        <v>3000000</v>
      </c>
      <c r="G65" s="79">
        <f t="shared" si="4"/>
        <v>10</v>
      </c>
      <c r="H65" s="80"/>
      <c r="I65" s="59"/>
      <c r="J65" s="70"/>
      <c r="K65" s="98">
        <f t="array" ref="K65">IF((SMALL(IF(I$7:I$27&gt;=$A65,I$7:I$27),1)-$A65)&lt;(IF($A65-IFERROR(LARGE(IF(I$7:I$27&lt;=$A65,I$7:I$27),1),I$19)&lt;0,$A65+IFERROR(LARGE(IF(I$7:I$27&lt;=$A65,I$7:I$27),1),I$27),$A65-IFERROR(LARGE(IF(I$7:I$27&lt;=$A65,I$7:I$27),1),I$19))),SMALL(IF(I$7:I$27&gt;=$A65,I$7:I$27),1),IFERROR(LARGE(IF(I$7:I$27&lt;=$A65,I$7:I$27),1),I$27))</f>
        <v>5000000</v>
      </c>
      <c r="L65" s="79">
        <f t="shared" si="6"/>
        <v>10</v>
      </c>
      <c r="M65" s="78">
        <v>59</v>
      </c>
      <c r="N65" s="198">
        <f t="shared" si="27"/>
        <v>8284589.4263217095</v>
      </c>
      <c r="O65" s="70">
        <f>SUMIF(P$7:P$118,N65,Q$7:Q$118)</f>
        <v>31</v>
      </c>
      <c r="P65" s="98">
        <f t="array" ref="P65">IF((SMALL(IF(N$7:N$106&gt;=$A65,N$7:N$106),1)-$A65)&lt;(IF($A65-IFERROR(LARGE(IF(N$7:N$106&lt;=$A65,N$7:N$106),1),N$106)&lt;0,$A65+IFERROR(LARGE(IF(N$7:N$106&lt;=$A65,N$7:N$106),1),N$106),$A65-IFERROR(LARGE(IF(N$7:N$106&lt;=$A65,N$7:N$106),1),N$106))),SMALL(IF(N$7:N$106&gt;=$A65,N$7:N$106),1),IFERROR(LARGE(IF(N$7:N$106&lt;=$A65,N$7:N$106),1),N$106))</f>
        <v>4731158.6051743533</v>
      </c>
      <c r="Q65" s="79">
        <f t="shared" si="9"/>
        <v>10</v>
      </c>
      <c r="R65" s="127">
        <v>59</v>
      </c>
      <c r="S65" s="109">
        <f t="shared" si="10"/>
        <v>4500000</v>
      </c>
      <c r="T65" s="67">
        <f t="shared" si="11"/>
        <v>10</v>
      </c>
      <c r="U65" s="113">
        <f t="shared" si="12"/>
        <v>59</v>
      </c>
      <c r="V65" s="109">
        <f t="shared" si="13"/>
        <v>3000000</v>
      </c>
      <c r="W65" s="135">
        <f t="shared" si="14"/>
        <v>15.125</v>
      </c>
      <c r="X65" s="113">
        <f t="shared" ca="1" si="15"/>
        <v>8</v>
      </c>
      <c r="Y65" s="109">
        <f t="shared" si="16"/>
        <v>5000000</v>
      </c>
      <c r="Z65" s="135">
        <f t="shared" si="17"/>
        <v>13.666666666666666</v>
      </c>
      <c r="AA65" s="113">
        <f t="shared" ca="1" si="18"/>
        <v>14</v>
      </c>
      <c r="AB65" s="109">
        <f t="shared" si="19"/>
        <v>4731158.6051743533</v>
      </c>
      <c r="AC65" s="135">
        <f t="shared" si="20"/>
        <v>17.600000000000001</v>
      </c>
      <c r="AD65" s="49">
        <f t="shared" ca="1" si="21"/>
        <v>57</v>
      </c>
      <c r="AE65">
        <f t="shared" si="22"/>
        <v>7</v>
      </c>
      <c r="AF65">
        <v>54</v>
      </c>
    </row>
    <row r="66" spans="1:32" x14ac:dyDescent="0.25">
      <c r="A66" s="71">
        <v>4800000</v>
      </c>
      <c r="B66" s="63">
        <v>3</v>
      </c>
      <c r="C66" s="80"/>
      <c r="D66" s="59"/>
      <c r="E66" s="70"/>
      <c r="F66" s="98">
        <f t="array" ref="F66">IF((SMALL(IF(D$7:D$19&gt;=A66,D$7:D$19),1)-A66)&lt;(IF(A66-IFERROR(LARGE(IF(D$7:D$19&lt;=A66,D$7:D$19),1),D$19)&lt;0,A66+IFERROR(LARGE(IF(D$7:D$19&lt;=A66,D$7:D$19),1),D$19),A66-IFERROR(LARGE(IF(D$7:D$19&lt;=A66,D$7:D$19),1),D$19))),SMALL(IF(D$7:D$19&gt;=A66,D$7:D$19),1),IFERROR(LARGE(IF(D$7:D$19&lt;=A66,D$7:D$19),1),D$19))</f>
        <v>3000000</v>
      </c>
      <c r="G66" s="79">
        <f t="shared" si="4"/>
        <v>3</v>
      </c>
      <c r="H66" s="80"/>
      <c r="I66" s="59"/>
      <c r="J66" s="70"/>
      <c r="K66" s="98">
        <f t="array" ref="K66">IF((SMALL(IF(I$7:I$27&gt;=$A66,I$7:I$27),1)-$A66)&lt;(IF($A66-IFERROR(LARGE(IF(I$7:I$27&lt;=$A66,I$7:I$27),1),I$19)&lt;0,$A66+IFERROR(LARGE(IF(I$7:I$27&lt;=$A66,I$7:I$27),1),I$27),$A66-IFERROR(LARGE(IF(I$7:I$27&lt;=$A66,I$7:I$27),1),I$19))),SMALL(IF(I$7:I$27&gt;=$A66,I$7:I$27),1),IFERROR(LARGE(IF(I$7:I$27&lt;=$A66,I$7:I$27),1),I$27))</f>
        <v>5000000</v>
      </c>
      <c r="L66" s="79">
        <f t="shared" si="6"/>
        <v>3</v>
      </c>
      <c r="M66" s="80">
        <v>60</v>
      </c>
      <c r="N66" s="198">
        <f t="shared" si="27"/>
        <v>10106861.642294712</v>
      </c>
      <c r="O66" s="70">
        <f>SUMIF(P$7:P$118,N66,Q$7:Q$118)</f>
        <v>32</v>
      </c>
      <c r="P66" s="98">
        <f t="array" ref="P66">IF((SMALL(IF(N$7:N$106&gt;=$A66,N$7:N$106),1)-$A66)&lt;(IF($A66-IFERROR(LARGE(IF(N$7:N$106&lt;=$A66,N$7:N$106),1),N$106)&lt;0,$A66+IFERROR(LARGE(IF(N$7:N$106&lt;=$A66,N$7:N$106),1),N$106),$A66-IFERROR(LARGE(IF(N$7:N$106&lt;=$A66,N$7:N$106),1),N$106))),SMALL(IF(N$7:N$106&gt;=$A66,N$7:N$106),1),IFERROR(LARGE(IF(N$7:N$106&lt;=$A66,N$7:N$106),1),N$106))</f>
        <v>4731158.6051743533</v>
      </c>
      <c r="Q66" s="79">
        <f t="shared" si="9"/>
        <v>3</v>
      </c>
      <c r="R66" s="127">
        <v>60</v>
      </c>
      <c r="S66" s="109">
        <f t="shared" si="10"/>
        <v>4800000</v>
      </c>
      <c r="T66" s="67">
        <f t="shared" si="11"/>
        <v>3</v>
      </c>
      <c r="U66" s="113">
        <f t="shared" si="12"/>
        <v>60</v>
      </c>
      <c r="V66" s="109">
        <f t="shared" si="13"/>
        <v>3000000</v>
      </c>
      <c r="W66" s="135">
        <f t="shared" si="14"/>
        <v>15.125</v>
      </c>
      <c r="X66" s="113">
        <f t="shared" ca="1" si="15"/>
        <v>8</v>
      </c>
      <c r="Y66" s="109">
        <f t="shared" si="16"/>
        <v>5000000</v>
      </c>
      <c r="Z66" s="135">
        <f t="shared" si="17"/>
        <v>13.666666666666666</v>
      </c>
      <c r="AA66" s="113">
        <f t="shared" ca="1" si="18"/>
        <v>14</v>
      </c>
      <c r="AB66" s="109">
        <f t="shared" si="19"/>
        <v>4731158.6051743533</v>
      </c>
      <c r="AC66" s="135">
        <f t="shared" si="20"/>
        <v>17.600000000000001</v>
      </c>
      <c r="AD66" s="49">
        <f t="shared" ca="1" si="21"/>
        <v>57</v>
      </c>
      <c r="AE66">
        <f t="shared" si="22"/>
        <v>6</v>
      </c>
      <c r="AF66">
        <v>53</v>
      </c>
    </row>
    <row r="67" spans="1:32" x14ac:dyDescent="0.25">
      <c r="A67" s="71">
        <v>5000000</v>
      </c>
      <c r="B67" s="63">
        <v>25</v>
      </c>
      <c r="C67" s="80"/>
      <c r="D67" s="59"/>
      <c r="E67" s="70"/>
      <c r="F67" s="98">
        <f t="array" ref="F67">IF((SMALL(IF(D$7:D$19&gt;=A67,D$7:D$19),1)-A67)&lt;(IF(A67-IFERROR(LARGE(IF(D$7:D$19&lt;=A67,D$7:D$19),1),D$19)&lt;0,A67+IFERROR(LARGE(IF(D$7:D$19&lt;=A67,D$7:D$19),1),D$19),A67-IFERROR(LARGE(IF(D$7:D$19&lt;=A67,D$7:D$19),1),D$19))),SMALL(IF(D$7:D$19&gt;=A67,D$7:D$19),1),IFERROR(LARGE(IF(D$7:D$19&lt;=A67,D$7:D$19),1),D$19))</f>
        <v>3000000</v>
      </c>
      <c r="G67" s="79">
        <f t="shared" si="4"/>
        <v>25</v>
      </c>
      <c r="H67" s="80"/>
      <c r="I67" s="59"/>
      <c r="J67" s="70"/>
      <c r="K67" s="98">
        <f t="array" ref="K67">IF((SMALL(IF(I$7:I$27&gt;=$A67,I$7:I$27),1)-$A67)&lt;(IF($A67-IFERROR(LARGE(IF(I$7:I$27&lt;=$A67,I$7:I$27),1),I$19)&lt;0,$A67+IFERROR(LARGE(IF(I$7:I$27&lt;=$A67,I$7:I$27),1),I$27),$A67-IFERROR(LARGE(IF(I$7:I$27&lt;=$A67,I$7:I$27),1),I$19))),SMALL(IF(I$7:I$27&gt;=$A67,I$7:I$27),1),IFERROR(LARGE(IF(I$7:I$27&lt;=$A67,I$7:I$27),1),I$27))</f>
        <v>5000000</v>
      </c>
      <c r="L67" s="79">
        <f t="shared" si="6"/>
        <v>25</v>
      </c>
      <c r="M67" s="78">
        <v>61</v>
      </c>
      <c r="N67" s="198">
        <f t="shared" si="27"/>
        <v>11959505.061867265</v>
      </c>
      <c r="O67" s="70">
        <f>SUMIF(P$7:P$118,N67,Q$7:Q$118)</f>
        <v>26</v>
      </c>
      <c r="P67" s="98">
        <f t="array" ref="P67">IF((SMALL(IF(N$7:N$106&gt;=$A67,N$7:N$106),1)-$A67)&lt;(IF($A67-IFERROR(LARGE(IF(N$7:N$106&lt;=$A67,N$7:N$106),1),N$106)&lt;0,$A67+IFERROR(LARGE(IF(N$7:N$106&lt;=$A67,N$7:N$106),1),N$106),$A67-IFERROR(LARGE(IF(N$7:N$106&lt;=$A67,N$7:N$106),1),N$106))),SMALL(IF(N$7:N$106&gt;=$A67,N$7:N$106),1),IFERROR(LARGE(IF(N$7:N$106&lt;=$A67,N$7:N$106),1),N$106))</f>
        <v>4731158.6051743533</v>
      </c>
      <c r="Q67" s="79">
        <f t="shared" si="9"/>
        <v>25</v>
      </c>
      <c r="R67" s="127">
        <v>61</v>
      </c>
      <c r="S67" s="109">
        <f t="shared" si="10"/>
        <v>5000000</v>
      </c>
      <c r="T67" s="67">
        <f t="shared" si="11"/>
        <v>25</v>
      </c>
      <c r="U67" s="113">
        <f t="shared" si="12"/>
        <v>61</v>
      </c>
      <c r="V67" s="109">
        <f t="shared" si="13"/>
        <v>3000000</v>
      </c>
      <c r="W67" s="135">
        <f t="shared" si="14"/>
        <v>15.125</v>
      </c>
      <c r="X67" s="113">
        <f t="shared" ca="1" si="15"/>
        <v>8</v>
      </c>
      <c r="Y67" s="109">
        <f t="shared" si="16"/>
        <v>5000000</v>
      </c>
      <c r="Z67" s="135">
        <f t="shared" si="17"/>
        <v>13.666666666666666</v>
      </c>
      <c r="AA67" s="113">
        <f t="shared" ca="1" si="18"/>
        <v>14</v>
      </c>
      <c r="AB67" s="109">
        <f t="shared" si="19"/>
        <v>4731158.6051743533</v>
      </c>
      <c r="AC67" s="135">
        <f t="shared" si="20"/>
        <v>17.600000000000001</v>
      </c>
      <c r="AD67" s="49">
        <f t="shared" ca="1" si="21"/>
        <v>57</v>
      </c>
      <c r="AE67">
        <f t="shared" si="22"/>
        <v>5</v>
      </c>
      <c r="AF67">
        <v>52</v>
      </c>
    </row>
    <row r="68" spans="1:32" x14ac:dyDescent="0.25">
      <c r="A68" s="71">
        <v>5500000</v>
      </c>
      <c r="B68" s="63">
        <v>11</v>
      </c>
      <c r="C68" s="80"/>
      <c r="D68" s="59"/>
      <c r="E68" s="70"/>
      <c r="F68" s="98">
        <f t="array" ref="F68">IF((SMALL(IF(D$7:D$19&gt;=A68,D$7:D$19),1)-A68)&lt;(IF(A68-IFERROR(LARGE(IF(D$7:D$19&lt;=A68,D$7:D$19),1),D$19)&lt;0,A68+IFERROR(LARGE(IF(D$7:D$19&lt;=A68,D$7:D$19),1),D$19),A68-IFERROR(LARGE(IF(D$7:D$19&lt;=A68,D$7:D$19),1),D$19))),SMALL(IF(D$7:D$19&gt;=A68,D$7:D$19),1),IFERROR(LARGE(IF(D$7:D$19&lt;=A68,D$7:D$19),1),D$19))</f>
        <v>3000000</v>
      </c>
      <c r="G68" s="79">
        <f t="shared" si="4"/>
        <v>11</v>
      </c>
      <c r="H68" s="80"/>
      <c r="I68" s="59"/>
      <c r="J68" s="70"/>
      <c r="K68" s="98">
        <f t="array" ref="K68">IF((SMALL(IF(I$7:I$27&gt;=$A68,I$7:I$27),1)-$A68)&lt;(IF($A68-IFERROR(LARGE(IF(I$7:I$27&lt;=$A68,I$7:I$27),1),I$19)&lt;0,$A68+IFERROR(LARGE(IF(I$7:I$27&lt;=$A68,I$7:I$27),1),I$27),$A68-IFERROR(LARGE(IF(I$7:I$27&lt;=$A68,I$7:I$27),1),I$19))),SMALL(IF(I$7:I$27&gt;=$A68,I$7:I$27),1),IFERROR(LARGE(IF(I$7:I$27&lt;=$A68,I$7:I$27),1),I$27))</f>
        <v>5000000</v>
      </c>
      <c r="L68" s="79">
        <f t="shared" si="6"/>
        <v>11</v>
      </c>
      <c r="M68" s="80">
        <v>62</v>
      </c>
      <c r="N68" s="198">
        <f t="shared" si="27"/>
        <v>13842519.685039368</v>
      </c>
      <c r="O68" s="70">
        <f>SUMIF(P$7:P$118,N68,Q$7:Q$118)</f>
        <v>13</v>
      </c>
      <c r="P68" s="98">
        <f t="array" ref="P68">IF((SMALL(IF(N$7:N$106&gt;=$A68,N$7:N$106),1)-$A68)&lt;(IF($A68-IFERROR(LARGE(IF(N$7:N$106&lt;=$A68,N$7:N$106),1),N$106)&lt;0,$A68+IFERROR(LARGE(IF(N$7:N$106&lt;=$A68,N$7:N$106),1),N$106),$A68-IFERROR(LARGE(IF(N$7:N$106&lt;=$A68,N$7:N$106),1),N$106))),SMALL(IF(N$7:N$106&gt;=$A68,N$7:N$106),1),IFERROR(LARGE(IF(N$7:N$106&lt;=$A68,N$7:N$106),1),N$106))</f>
        <v>4731158.6051743533</v>
      </c>
      <c r="Q68" s="79">
        <f t="shared" si="9"/>
        <v>11</v>
      </c>
      <c r="R68" s="127">
        <v>62</v>
      </c>
      <c r="S68" s="109">
        <f t="shared" si="10"/>
        <v>5500000</v>
      </c>
      <c r="T68" s="67">
        <f t="shared" si="11"/>
        <v>11</v>
      </c>
      <c r="U68" s="113">
        <f t="shared" si="12"/>
        <v>62</v>
      </c>
      <c r="V68" s="109">
        <f t="shared" si="13"/>
        <v>3000000</v>
      </c>
      <c r="W68" s="135">
        <f t="shared" si="14"/>
        <v>15.125</v>
      </c>
      <c r="X68" s="113">
        <f t="shared" ca="1" si="15"/>
        <v>8</v>
      </c>
      <c r="Y68" s="109">
        <f t="shared" si="16"/>
        <v>5000000</v>
      </c>
      <c r="Z68" s="135">
        <f t="shared" si="17"/>
        <v>13.666666666666666</v>
      </c>
      <c r="AA68" s="113">
        <f t="shared" ca="1" si="18"/>
        <v>14</v>
      </c>
      <c r="AB68" s="109">
        <f t="shared" si="19"/>
        <v>4731158.6051743533</v>
      </c>
      <c r="AC68" s="135">
        <f t="shared" si="20"/>
        <v>17.600000000000001</v>
      </c>
      <c r="AD68" s="49">
        <f t="shared" ca="1" si="21"/>
        <v>57</v>
      </c>
      <c r="AE68">
        <f t="shared" si="22"/>
        <v>4</v>
      </c>
      <c r="AF68">
        <v>51</v>
      </c>
    </row>
    <row r="69" spans="1:32" x14ac:dyDescent="0.25">
      <c r="A69" s="71">
        <v>6000000</v>
      </c>
      <c r="B69" s="63">
        <v>15</v>
      </c>
      <c r="C69" s="80"/>
      <c r="D69" s="59"/>
      <c r="E69" s="70"/>
      <c r="F69" s="98">
        <f t="array" ref="F69">IF((SMALL(IF(D$7:D$19&gt;=A69,D$7:D$19),1)-A69)&lt;(IF(A69-IFERROR(LARGE(IF(D$7:D$19&lt;=A69,D$7:D$19),1),D$19)&lt;0,A69+IFERROR(LARGE(IF(D$7:D$19&lt;=A69,D$7:D$19),1),D$19),A69-IFERROR(LARGE(IF(D$7:D$19&lt;=A69,D$7:D$19),1),D$19))),SMALL(IF(D$7:D$19&gt;=A69,D$7:D$19),1),IFERROR(LARGE(IF(D$7:D$19&lt;=A69,D$7:D$19),1),D$19))</f>
        <v>3000000</v>
      </c>
      <c r="G69" s="79">
        <f t="shared" si="4"/>
        <v>15</v>
      </c>
      <c r="H69" s="80"/>
      <c r="I69" s="59"/>
      <c r="J69" s="70"/>
      <c r="K69" s="98">
        <f t="array" ref="K69">IF((SMALL(IF(I$7:I$27&gt;=$A69,I$7:I$27),1)-$A69)&lt;(IF($A69-IFERROR(LARGE(IF(I$7:I$27&lt;=$A69,I$7:I$27),1),I$19)&lt;0,$A69+IFERROR(LARGE(IF(I$7:I$27&lt;=$A69,I$7:I$27),1),I$27),$A69-IFERROR(LARGE(IF(I$7:I$27&lt;=$A69,I$7:I$27),1),I$19))),SMALL(IF(I$7:I$27&gt;=$A69,I$7:I$27),1),IFERROR(LARGE(IF(I$7:I$27&lt;=$A69,I$7:I$27),1),I$27))</f>
        <v>5000000</v>
      </c>
      <c r="L69" s="79">
        <f t="shared" si="6"/>
        <v>15</v>
      </c>
      <c r="M69" s="78">
        <v>63</v>
      </c>
      <c r="N69" s="198">
        <f t="shared" si="27"/>
        <v>15755905.511811022</v>
      </c>
      <c r="O69" s="70">
        <f>SUMIF(P$7:P$118,N69,Q$7:Q$118)</f>
        <v>22</v>
      </c>
      <c r="P69" s="98">
        <f t="array" ref="P69">IF((SMALL(IF(N$7:N$106&gt;=$A69,N$7:N$106),1)-$A69)&lt;(IF($A69-IFERROR(LARGE(IF(N$7:N$106&lt;=$A69,N$7:N$106),1),N$106)&lt;0,$A69+IFERROR(LARGE(IF(N$7:N$106&lt;=$A69,N$7:N$106),1),N$106),$A69-IFERROR(LARGE(IF(N$7:N$106&lt;=$A69,N$7:N$106),1),N$106))),SMALL(IF(N$7:N$106&gt;=$A69,N$7:N$106),1),IFERROR(LARGE(IF(N$7:N$106&lt;=$A69,N$7:N$106),1),N$106))</f>
        <v>6492688.4139482565</v>
      </c>
      <c r="Q69" s="79">
        <f t="shared" si="9"/>
        <v>15</v>
      </c>
      <c r="R69" s="127">
        <v>63</v>
      </c>
      <c r="S69" s="109">
        <f t="shared" si="10"/>
        <v>6000000</v>
      </c>
      <c r="T69" s="67">
        <f t="shared" si="11"/>
        <v>15</v>
      </c>
      <c r="U69" s="113">
        <f t="shared" si="12"/>
        <v>63</v>
      </c>
      <c r="V69" s="109">
        <f t="shared" si="13"/>
        <v>3000000</v>
      </c>
      <c r="W69" s="135">
        <f t="shared" si="14"/>
        <v>15.125</v>
      </c>
      <c r="X69" s="113">
        <f t="shared" ca="1" si="15"/>
        <v>8</v>
      </c>
      <c r="Y69" s="109">
        <f t="shared" si="16"/>
        <v>5000000</v>
      </c>
      <c r="Z69" s="135">
        <f t="shared" si="17"/>
        <v>13.666666666666666</v>
      </c>
      <c r="AA69" s="113">
        <f t="shared" ca="1" si="18"/>
        <v>14</v>
      </c>
      <c r="AB69" s="109">
        <f t="shared" si="19"/>
        <v>6492688.4139482565</v>
      </c>
      <c r="AC69" s="135">
        <f t="shared" si="20"/>
        <v>16.666666666666668</v>
      </c>
      <c r="AD69" s="49">
        <f t="shared" ca="1" si="21"/>
        <v>58</v>
      </c>
      <c r="AE69">
        <f t="shared" si="22"/>
        <v>3</v>
      </c>
      <c r="AF69">
        <v>50</v>
      </c>
    </row>
    <row r="70" spans="1:32" x14ac:dyDescent="0.25">
      <c r="A70" s="71">
        <v>6500000</v>
      </c>
      <c r="B70" s="63">
        <v>18</v>
      </c>
      <c r="C70" s="80"/>
      <c r="D70" s="59"/>
      <c r="E70" s="70"/>
      <c r="F70" s="98">
        <f t="array" ref="F70">IF((SMALL(IF(D$7:D$19&gt;=A70,D$7:D$19),1)-A70)&lt;(IF(A70-IFERROR(LARGE(IF(D$7:D$19&lt;=A70,D$7:D$19),1),D$19)&lt;0,A70+IFERROR(LARGE(IF(D$7:D$19&lt;=A70,D$7:D$19),1),D$19),A70-IFERROR(LARGE(IF(D$7:D$19&lt;=A70,D$7:D$19),1),D$19))),SMALL(IF(D$7:D$19&gt;=A70,D$7:D$19),1),IFERROR(LARGE(IF(D$7:D$19&lt;=A70,D$7:D$19),1),D$19))</f>
        <v>3000000</v>
      </c>
      <c r="G70" s="79">
        <f t="shared" si="4"/>
        <v>18</v>
      </c>
      <c r="H70" s="80"/>
      <c r="I70" s="59"/>
      <c r="J70" s="70"/>
      <c r="K70" s="98">
        <f t="array" ref="K70">IF((SMALL(IF(I$7:I$27&gt;=$A70,I$7:I$27),1)-$A70)&lt;(IF($A70-IFERROR(LARGE(IF(I$7:I$27&lt;=$A70,I$7:I$27),1),I$19)&lt;0,$A70+IFERROR(LARGE(IF(I$7:I$27&lt;=$A70,I$7:I$27),1),I$27),$A70-IFERROR(LARGE(IF(I$7:I$27&lt;=$A70,I$7:I$27),1),I$19))),SMALL(IF(I$7:I$27&gt;=$A70,I$7:I$27),1),IFERROR(LARGE(IF(I$7:I$27&lt;=$A70,I$7:I$27),1),I$27))</f>
        <v>5000000</v>
      </c>
      <c r="L70" s="79">
        <f t="shared" si="6"/>
        <v>18</v>
      </c>
      <c r="M70" s="80">
        <v>64</v>
      </c>
      <c r="N70" s="198">
        <f t="shared" si="27"/>
        <v>17699662.542182226</v>
      </c>
      <c r="O70" s="70">
        <f>SUMIF(P$7:P$118,N70,Q$7:Q$118)</f>
        <v>8</v>
      </c>
      <c r="P70" s="98">
        <f t="array" ref="P70">IF((SMALL(IF(N$7:N$106&gt;=$A70,N$7:N$106),1)-$A70)&lt;(IF($A70-IFERROR(LARGE(IF(N$7:N$106&lt;=$A70,N$7:N$106),1),N$106)&lt;0,$A70+IFERROR(LARGE(IF(N$7:N$106&lt;=$A70,N$7:N$106),1),N$106),$A70-IFERROR(LARGE(IF(N$7:N$106&lt;=$A70,N$7:N$106),1),N$106))),SMALL(IF(N$7:N$106&gt;=$A70,N$7:N$106),1),IFERROR(LARGE(IF(N$7:N$106&lt;=$A70,N$7:N$106),1),N$106))</f>
        <v>6492688.4139482565</v>
      </c>
      <c r="Q70" s="79">
        <f t="shared" si="9"/>
        <v>18</v>
      </c>
      <c r="R70" s="127">
        <v>64</v>
      </c>
      <c r="S70" s="109">
        <f t="shared" si="10"/>
        <v>6500000</v>
      </c>
      <c r="T70" s="67">
        <f t="shared" si="11"/>
        <v>18</v>
      </c>
      <c r="U70" s="113">
        <f t="shared" si="12"/>
        <v>64</v>
      </c>
      <c r="V70" s="109">
        <f t="shared" si="13"/>
        <v>3000000</v>
      </c>
      <c r="W70" s="135">
        <f t="shared" si="14"/>
        <v>15.125</v>
      </c>
      <c r="X70" s="113">
        <f t="shared" ca="1" si="15"/>
        <v>8</v>
      </c>
      <c r="Y70" s="109">
        <f t="shared" si="16"/>
        <v>5000000</v>
      </c>
      <c r="Z70" s="135">
        <f t="shared" si="17"/>
        <v>13.666666666666666</v>
      </c>
      <c r="AA70" s="113">
        <f t="shared" ca="1" si="18"/>
        <v>14</v>
      </c>
      <c r="AB70" s="109">
        <f t="shared" si="19"/>
        <v>6492688.4139482565</v>
      </c>
      <c r="AC70" s="135">
        <f t="shared" si="20"/>
        <v>16.666666666666668</v>
      </c>
      <c r="AD70" s="49">
        <f t="shared" ca="1" si="21"/>
        <v>58</v>
      </c>
      <c r="AE70">
        <f t="shared" si="22"/>
        <v>2</v>
      </c>
      <c r="AF70">
        <v>49</v>
      </c>
    </row>
    <row r="71" spans="1:32" x14ac:dyDescent="0.25">
      <c r="A71" s="71">
        <v>7000000</v>
      </c>
      <c r="B71" s="63">
        <v>17</v>
      </c>
      <c r="C71" s="80"/>
      <c r="D71" s="59"/>
      <c r="E71" s="70"/>
      <c r="F71" s="98">
        <f t="array" ref="F71">IF((SMALL(IF(D$7:D$19&gt;=A71,D$7:D$19),1)-A71)&lt;(IF(A71-IFERROR(LARGE(IF(D$7:D$19&lt;=A71,D$7:D$19),1),D$19)&lt;0,A71+IFERROR(LARGE(IF(D$7:D$19&lt;=A71,D$7:D$19),1),D$19),A71-IFERROR(LARGE(IF(D$7:D$19&lt;=A71,D$7:D$19),1),D$19))),SMALL(IF(D$7:D$19&gt;=A71,D$7:D$19),1),IFERROR(LARGE(IF(D$7:D$19&lt;=A71,D$7:D$19),1),D$19))</f>
        <v>10000000</v>
      </c>
      <c r="G71" s="79">
        <f t="shared" si="4"/>
        <v>17</v>
      </c>
      <c r="H71" s="80"/>
      <c r="I71" s="59"/>
      <c r="J71" s="70"/>
      <c r="K71" s="98">
        <f t="array" ref="K71">IF((SMALL(IF(I$7:I$27&gt;=$A71,I$7:I$27),1)-$A71)&lt;(IF($A71-IFERROR(LARGE(IF(I$7:I$27&lt;=$A71,I$7:I$27),1),I$19)&lt;0,$A71+IFERROR(LARGE(IF(I$7:I$27&lt;=$A71,I$7:I$27),1),I$27),$A71-IFERROR(LARGE(IF(I$7:I$27&lt;=$A71,I$7:I$27),1),I$19))),SMALL(IF(I$7:I$27&gt;=$A71,I$7:I$27),1),IFERROR(LARGE(IF(I$7:I$27&lt;=$A71,I$7:I$27),1),I$27))</f>
        <v>8000000</v>
      </c>
      <c r="L71" s="79">
        <f t="shared" si="6"/>
        <v>17</v>
      </c>
      <c r="M71" s="78">
        <v>65</v>
      </c>
      <c r="N71" s="198">
        <f t="shared" si="27"/>
        <v>19673790.77615298</v>
      </c>
      <c r="O71" s="70">
        <f>SUMIF(P$7:P$118,N71,Q$7:Q$118)</f>
        <v>12</v>
      </c>
      <c r="P71" s="98">
        <f t="array" ref="P71">IF((SMALL(IF(N$7:N$106&gt;=$A71,N$7:N$106),1)-$A71)&lt;(IF($A71-IFERROR(LARGE(IF(N$7:N$106&lt;=$A71,N$7:N$106),1),N$106)&lt;0,$A71+IFERROR(LARGE(IF(N$7:N$106&lt;=$A71,N$7:N$106),1),N$106),$A71-IFERROR(LARGE(IF(N$7:N$106&lt;=$A71,N$7:N$106),1),N$106))),SMALL(IF(N$7:N$106&gt;=$A71,N$7:N$106),1),IFERROR(LARGE(IF(N$7:N$106&lt;=$A71,N$7:N$106),1),N$106))</f>
        <v>6492688.4139482565</v>
      </c>
      <c r="Q71" s="79">
        <f t="shared" si="9"/>
        <v>17</v>
      </c>
      <c r="R71" s="127">
        <v>65</v>
      </c>
      <c r="S71" s="109">
        <f t="shared" si="10"/>
        <v>7000000</v>
      </c>
      <c r="T71" s="67">
        <f t="shared" si="11"/>
        <v>17</v>
      </c>
      <c r="U71" s="113">
        <f t="shared" si="12"/>
        <v>65</v>
      </c>
      <c r="V71" s="109">
        <f t="shared" si="13"/>
        <v>10000000</v>
      </c>
      <c r="W71" s="135">
        <f t="shared" si="14"/>
        <v>8.473684210526315</v>
      </c>
      <c r="X71" s="113">
        <f t="shared" ca="1" si="15"/>
        <v>9</v>
      </c>
      <c r="Y71" s="109">
        <f t="shared" si="16"/>
        <v>8000000</v>
      </c>
      <c r="Z71" s="135">
        <f t="shared" si="17"/>
        <v>12</v>
      </c>
      <c r="AA71" s="113">
        <f t="shared" ca="1" si="18"/>
        <v>15</v>
      </c>
      <c r="AB71" s="109">
        <f t="shared" si="19"/>
        <v>6492688.4139482565</v>
      </c>
      <c r="AC71" s="135">
        <f t="shared" si="20"/>
        <v>16.666666666666668</v>
      </c>
      <c r="AD71" s="49">
        <f t="shared" ca="1" si="21"/>
        <v>58</v>
      </c>
      <c r="AE71">
        <f t="shared" si="22"/>
        <v>1</v>
      </c>
      <c r="AF71">
        <v>48</v>
      </c>
    </row>
    <row r="72" spans="1:32" x14ac:dyDescent="0.25">
      <c r="A72" s="71">
        <v>7500000</v>
      </c>
      <c r="B72" s="63">
        <v>5</v>
      </c>
      <c r="C72" s="80"/>
      <c r="D72" s="59"/>
      <c r="E72" s="70"/>
      <c r="F72" s="98">
        <f t="array" ref="F72">IF((SMALL(IF(D$7:D$19&gt;=A72,D$7:D$19),1)-A72)&lt;(IF(A72-IFERROR(LARGE(IF(D$7:D$19&lt;=A72,D$7:D$19),1),D$19)&lt;0,A72+IFERROR(LARGE(IF(D$7:D$19&lt;=A72,D$7:D$19),1),D$19),A72-IFERROR(LARGE(IF(D$7:D$19&lt;=A72,D$7:D$19),1),D$19))),SMALL(IF(D$7:D$19&gt;=A72,D$7:D$19),1),IFERROR(LARGE(IF(D$7:D$19&lt;=A72,D$7:D$19),1),D$19))</f>
        <v>10000000</v>
      </c>
      <c r="G72" s="79">
        <f t="shared" ref="G72:G118" si="28">B72</f>
        <v>5</v>
      </c>
      <c r="H72" s="80"/>
      <c r="I72" s="59"/>
      <c r="J72" s="70"/>
      <c r="K72" s="98">
        <f t="array" ref="K72">IF((SMALL(IF(I$7:I$27&gt;=$A72,I$7:I$27),1)-$A72)&lt;(IF($A72-IFERROR(LARGE(IF(I$7:I$27&lt;=$A72,I$7:I$27),1),I$19)&lt;0,$A72+IFERROR(LARGE(IF(I$7:I$27&lt;=$A72,I$7:I$27),1),I$27),$A72-IFERROR(LARGE(IF(I$7:I$27&lt;=$A72,I$7:I$27),1),I$19))),SMALL(IF(I$7:I$27&gt;=$A72,I$7:I$27),1),IFERROR(LARGE(IF(I$7:I$27&lt;=$A72,I$7:I$27),1),I$27))</f>
        <v>8000000</v>
      </c>
      <c r="L72" s="79">
        <f t="shared" ref="L72:L118" si="29">B72</f>
        <v>5</v>
      </c>
      <c r="M72" s="80">
        <v>66</v>
      </c>
      <c r="N72" s="198">
        <f t="shared" si="27"/>
        <v>21678290.213723283</v>
      </c>
      <c r="O72" s="70">
        <f>SUMIF(P$7:P$118,N72,Q$7:Q$118)</f>
        <v>10</v>
      </c>
      <c r="P72" s="98">
        <f t="array" ref="P72">IF((SMALL(IF(N$7:N$106&gt;=$A72,N$7:N$106),1)-$A72)&lt;(IF($A72-IFERROR(LARGE(IF(N$7:N$106&lt;=$A72,N$7:N$106),1),N$106)&lt;0,$A72+IFERROR(LARGE(IF(N$7:N$106&lt;=$A72,N$7:N$106),1),N$106),$A72-IFERROR(LARGE(IF(N$7:N$106&lt;=$A72,N$7:N$106),1),N$106))),SMALL(IF(N$7:N$106&gt;=$A72,N$7:N$106),1),IFERROR(LARGE(IF(N$7:N$106&lt;=$A72,N$7:N$106),1),N$106))</f>
        <v>8284589.4263217095</v>
      </c>
      <c r="Q72" s="79">
        <f t="shared" ref="Q72:Q118" si="30">G72</f>
        <v>5</v>
      </c>
      <c r="R72" s="127">
        <v>66</v>
      </c>
      <c r="S72" s="109">
        <f t="shared" ref="S72:S118" si="31">A72</f>
        <v>7500000</v>
      </c>
      <c r="T72" s="67">
        <f t="shared" ref="T72:T118" si="32">B72</f>
        <v>5</v>
      </c>
      <c r="U72" s="113">
        <f t="shared" ref="U72:U118" si="33">R72</f>
        <v>66</v>
      </c>
      <c r="V72" s="109">
        <f t="shared" ref="V72:V118" si="34">F72</f>
        <v>10000000</v>
      </c>
      <c r="W72" s="135">
        <f t="shared" ref="W72:W118" si="35">VLOOKUP(V72,D$7:E$19,2,0)/COUNTIF(V$7:V$118,V72)</f>
        <v>8.473684210526315</v>
      </c>
      <c r="X72" s="113">
        <f t="shared" ref="X72:X118" ca="1" si="36">INDIRECT("C"&amp;MATCH(V72,$D$7:$D$19,0)+6)</f>
        <v>9</v>
      </c>
      <c r="Y72" s="109">
        <f t="shared" ref="Y72:Y118" si="37">K72</f>
        <v>8000000</v>
      </c>
      <c r="Z72" s="135">
        <f t="shared" ref="Z72:Z118" si="38">VLOOKUP(Y72,$I$7:$J$27,2,0)/COUNTIF(Y$7:Y$118,Y72)</f>
        <v>12</v>
      </c>
      <c r="AA72" s="113">
        <f t="shared" ref="AA72:AA118" ca="1" si="39">INDIRECT("H"&amp;MATCH(Y72,$I$7:$I$27,0)+6)</f>
        <v>15</v>
      </c>
      <c r="AB72" s="109">
        <f t="shared" ref="AB72:AB118" si="40">P72</f>
        <v>8284589.4263217095</v>
      </c>
      <c r="AC72" s="135">
        <f t="shared" ref="AC72:AC118" si="41">VLOOKUP(AB72,$N$7:$O$106,2,0)/COUNTIF(AB$7:AB$118,AB72)</f>
        <v>10.333333333333334</v>
      </c>
      <c r="AD72" s="49">
        <f t="shared" ref="AD72:AD118" ca="1" si="42">INDIRECT("M"&amp;MATCH(AB72,$N$7:$N$106,0)+6)</f>
        <v>59</v>
      </c>
      <c r="AE72">
        <f t="shared" ref="AE72:AE116" si="43">ROUND(AE73+(($AE$7-$AE$118)/SUM($AF$7:$AF$117)*AF72),0)</f>
        <v>1</v>
      </c>
      <c r="AF72">
        <v>47</v>
      </c>
    </row>
    <row r="73" spans="1:32" x14ac:dyDescent="0.25">
      <c r="A73" s="71">
        <v>8000000</v>
      </c>
      <c r="B73" s="63">
        <v>21</v>
      </c>
      <c r="C73" s="80"/>
      <c r="D73" s="59"/>
      <c r="E73" s="70"/>
      <c r="F73" s="98">
        <f t="array" ref="F73">IF((SMALL(IF(D$7:D$19&gt;=A73,D$7:D$19),1)-A73)&lt;(IF(A73-IFERROR(LARGE(IF(D$7:D$19&lt;=A73,D$7:D$19),1),D$19)&lt;0,A73+IFERROR(LARGE(IF(D$7:D$19&lt;=A73,D$7:D$19),1),D$19),A73-IFERROR(LARGE(IF(D$7:D$19&lt;=A73,D$7:D$19),1),D$19))),SMALL(IF(D$7:D$19&gt;=A73,D$7:D$19),1),IFERROR(LARGE(IF(D$7:D$19&lt;=A73,D$7:D$19),1),D$19))</f>
        <v>10000000</v>
      </c>
      <c r="G73" s="79">
        <f t="shared" si="28"/>
        <v>21</v>
      </c>
      <c r="H73" s="80"/>
      <c r="I73" s="59"/>
      <c r="J73" s="70"/>
      <c r="K73" s="98">
        <f t="array" ref="K73">IF((SMALL(IF(I$7:I$27&gt;=$A73,I$7:I$27),1)-$A73)&lt;(IF($A73-IFERROR(LARGE(IF(I$7:I$27&lt;=$A73,I$7:I$27),1),I$19)&lt;0,$A73+IFERROR(LARGE(IF(I$7:I$27&lt;=$A73,I$7:I$27),1),I$27),$A73-IFERROR(LARGE(IF(I$7:I$27&lt;=$A73,I$7:I$27),1),I$19))),SMALL(IF(I$7:I$27&gt;=$A73,I$7:I$27),1),IFERROR(LARGE(IF(I$7:I$27&lt;=$A73,I$7:I$27),1),I$27))</f>
        <v>8000000</v>
      </c>
      <c r="L73" s="79">
        <f t="shared" si="29"/>
        <v>21</v>
      </c>
      <c r="M73" s="78">
        <v>67</v>
      </c>
      <c r="N73" s="198">
        <f t="shared" si="27"/>
        <v>23713160.854893137</v>
      </c>
      <c r="O73" s="70">
        <f>SUMIF(P$7:P$118,N73,Q$7:Q$118)</f>
        <v>5</v>
      </c>
      <c r="P73" s="98">
        <f t="array" ref="P73">IF((SMALL(IF(N$7:N$106&gt;=$A73,N$7:N$106),1)-$A73)&lt;(IF($A73-IFERROR(LARGE(IF(N$7:N$106&lt;=$A73,N$7:N$106),1),N$106)&lt;0,$A73+IFERROR(LARGE(IF(N$7:N$106&lt;=$A73,N$7:N$106),1),N$106),$A73-IFERROR(LARGE(IF(N$7:N$106&lt;=$A73,N$7:N$106),1),N$106))),SMALL(IF(N$7:N$106&gt;=$A73,N$7:N$106),1),IFERROR(LARGE(IF(N$7:N$106&lt;=$A73,N$7:N$106),1),N$106))</f>
        <v>8284589.4263217095</v>
      </c>
      <c r="Q73" s="79">
        <f t="shared" si="30"/>
        <v>21</v>
      </c>
      <c r="R73" s="127">
        <v>67</v>
      </c>
      <c r="S73" s="109">
        <f t="shared" si="31"/>
        <v>8000000</v>
      </c>
      <c r="T73" s="67">
        <f t="shared" si="32"/>
        <v>21</v>
      </c>
      <c r="U73" s="113">
        <f t="shared" si="33"/>
        <v>67</v>
      </c>
      <c r="V73" s="109">
        <f t="shared" si="34"/>
        <v>10000000</v>
      </c>
      <c r="W73" s="135">
        <f t="shared" si="35"/>
        <v>8.473684210526315</v>
      </c>
      <c r="X73" s="113">
        <f t="shared" ca="1" si="36"/>
        <v>9</v>
      </c>
      <c r="Y73" s="109">
        <f t="shared" si="37"/>
        <v>8000000</v>
      </c>
      <c r="Z73" s="135">
        <f t="shared" si="38"/>
        <v>12</v>
      </c>
      <c r="AA73" s="113">
        <f t="shared" ca="1" si="39"/>
        <v>15</v>
      </c>
      <c r="AB73" s="109">
        <f t="shared" si="40"/>
        <v>8284589.4263217095</v>
      </c>
      <c r="AC73" s="135">
        <f t="shared" si="41"/>
        <v>10.333333333333334</v>
      </c>
      <c r="AD73" s="49">
        <f t="shared" ca="1" si="42"/>
        <v>59</v>
      </c>
      <c r="AE73">
        <f t="shared" si="43"/>
        <v>1</v>
      </c>
      <c r="AF73">
        <v>46</v>
      </c>
    </row>
    <row r="74" spans="1:32" x14ac:dyDescent="0.25">
      <c r="A74" s="71">
        <v>9000000</v>
      </c>
      <c r="B74" s="63">
        <v>5</v>
      </c>
      <c r="C74" s="80"/>
      <c r="D74" s="59"/>
      <c r="E74" s="70"/>
      <c r="F74" s="98">
        <f t="array" ref="F74">IF((SMALL(IF(D$7:D$19&gt;=A74,D$7:D$19),1)-A74)&lt;(IF(A74-IFERROR(LARGE(IF(D$7:D$19&lt;=A74,D$7:D$19),1),D$19)&lt;0,A74+IFERROR(LARGE(IF(D$7:D$19&lt;=A74,D$7:D$19),1),D$19),A74-IFERROR(LARGE(IF(D$7:D$19&lt;=A74,D$7:D$19),1),D$19))),SMALL(IF(D$7:D$19&gt;=A74,D$7:D$19),1),IFERROR(LARGE(IF(D$7:D$19&lt;=A74,D$7:D$19),1),D$19))</f>
        <v>10000000</v>
      </c>
      <c r="G74" s="79">
        <f t="shared" si="28"/>
        <v>5</v>
      </c>
      <c r="H74" s="80"/>
      <c r="I74" s="59"/>
      <c r="J74" s="70"/>
      <c r="K74" s="98">
        <f t="array" ref="K74">IF((SMALL(IF(I$7:I$27&gt;=$A74,I$7:I$27),1)-$A74)&lt;(IF($A74-IFERROR(LARGE(IF(I$7:I$27&lt;=$A74,I$7:I$27),1),I$19)&lt;0,$A74+IFERROR(LARGE(IF(I$7:I$27&lt;=$A74,I$7:I$27),1),I$27),$A74-IFERROR(LARGE(IF(I$7:I$27&lt;=$A74,I$7:I$27),1),I$19))),SMALL(IF(I$7:I$27&gt;=$A74,I$7:I$27),1),IFERROR(LARGE(IF(I$7:I$27&lt;=$A74,I$7:I$27),1),I$27))</f>
        <v>8000000</v>
      </c>
      <c r="L74" s="79">
        <f t="shared" si="29"/>
        <v>5</v>
      </c>
      <c r="M74" s="80">
        <v>68</v>
      </c>
      <c r="N74" s="198">
        <f t="shared" si="27"/>
        <v>25778402.69966254</v>
      </c>
      <c r="O74" s="70">
        <f>SUMIF(P$7:P$118,N74,Q$7:Q$118)</f>
        <v>10</v>
      </c>
      <c r="P74" s="98">
        <f t="array" ref="P74">IF((SMALL(IF(N$7:N$106&gt;=$A74,N$7:N$106),1)-$A74)&lt;(IF($A74-IFERROR(LARGE(IF(N$7:N$106&lt;=$A74,N$7:N$106),1),N$106)&lt;0,$A74+IFERROR(LARGE(IF(N$7:N$106&lt;=$A74,N$7:N$106),1),N$106),$A74-IFERROR(LARGE(IF(N$7:N$106&lt;=$A74,N$7:N$106),1),N$106))),SMALL(IF(N$7:N$106&gt;=$A74,N$7:N$106),1),IFERROR(LARGE(IF(N$7:N$106&lt;=$A74,N$7:N$106),1),N$106))</f>
        <v>8284589.4263217095</v>
      </c>
      <c r="Q74" s="79">
        <f t="shared" si="30"/>
        <v>5</v>
      </c>
      <c r="R74" s="127">
        <v>68</v>
      </c>
      <c r="S74" s="109">
        <f t="shared" si="31"/>
        <v>9000000</v>
      </c>
      <c r="T74" s="67">
        <f t="shared" si="32"/>
        <v>5</v>
      </c>
      <c r="U74" s="113">
        <f t="shared" si="33"/>
        <v>68</v>
      </c>
      <c r="V74" s="109">
        <f t="shared" si="34"/>
        <v>10000000</v>
      </c>
      <c r="W74" s="135">
        <f t="shared" si="35"/>
        <v>8.473684210526315</v>
      </c>
      <c r="X74" s="113">
        <f t="shared" ca="1" si="36"/>
        <v>9</v>
      </c>
      <c r="Y74" s="109">
        <f t="shared" si="37"/>
        <v>8000000</v>
      </c>
      <c r="Z74" s="135">
        <f t="shared" si="38"/>
        <v>12</v>
      </c>
      <c r="AA74" s="113">
        <f t="shared" ca="1" si="39"/>
        <v>15</v>
      </c>
      <c r="AB74" s="109">
        <f t="shared" si="40"/>
        <v>8284589.4263217095</v>
      </c>
      <c r="AC74" s="135">
        <f t="shared" si="41"/>
        <v>10.333333333333334</v>
      </c>
      <c r="AD74" s="49">
        <f t="shared" ca="1" si="42"/>
        <v>59</v>
      </c>
      <c r="AE74">
        <f t="shared" si="43"/>
        <v>1</v>
      </c>
      <c r="AF74">
        <v>45</v>
      </c>
    </row>
    <row r="75" spans="1:32" x14ac:dyDescent="0.25">
      <c r="A75" s="71">
        <v>9500000</v>
      </c>
      <c r="B75" s="63">
        <v>3</v>
      </c>
      <c r="C75" s="80"/>
      <c r="D75" s="59"/>
      <c r="E75" s="70"/>
      <c r="F75" s="98">
        <f t="array" ref="F75">IF((SMALL(IF(D$7:D$19&gt;=A75,D$7:D$19),1)-A75)&lt;(IF(A75-IFERROR(LARGE(IF(D$7:D$19&lt;=A75,D$7:D$19),1),D$19)&lt;0,A75+IFERROR(LARGE(IF(D$7:D$19&lt;=A75,D$7:D$19),1),D$19),A75-IFERROR(LARGE(IF(D$7:D$19&lt;=A75,D$7:D$19),1),D$19))),SMALL(IF(D$7:D$19&gt;=A75,D$7:D$19),1),IFERROR(LARGE(IF(D$7:D$19&lt;=A75,D$7:D$19),1),D$19))</f>
        <v>10000000</v>
      </c>
      <c r="G75" s="79">
        <f t="shared" si="28"/>
        <v>3</v>
      </c>
      <c r="H75" s="80"/>
      <c r="I75" s="59"/>
      <c r="J75" s="70"/>
      <c r="K75" s="98">
        <f t="array" ref="K75">IF((SMALL(IF(I$7:I$27&gt;=$A75,I$7:I$27),1)-$A75)&lt;(IF($A75-IFERROR(LARGE(IF(I$7:I$27&lt;=$A75,I$7:I$27),1),I$19)&lt;0,$A75+IFERROR(LARGE(IF(I$7:I$27&lt;=$A75,I$7:I$27),1),I$27),$A75-IFERROR(LARGE(IF(I$7:I$27&lt;=$A75,I$7:I$27),1),I$19))),SMALL(IF(I$7:I$27&gt;=$A75,I$7:I$27),1),IFERROR(LARGE(IF(I$7:I$27&lt;=$A75,I$7:I$27),1),I$27))</f>
        <v>10000000</v>
      </c>
      <c r="L75" s="79">
        <f t="shared" si="29"/>
        <v>3</v>
      </c>
      <c r="M75" s="78">
        <v>69</v>
      </c>
      <c r="N75" s="198">
        <f t="shared" si="27"/>
        <v>27874015.748031493</v>
      </c>
      <c r="O75" s="70">
        <f>SUMIF(P$7:P$118,N75,Q$7:Q$118)</f>
        <v>6</v>
      </c>
      <c r="P75" s="98">
        <f t="array" ref="P75">IF((SMALL(IF(N$7:N$106&gt;=$A75,N$7:N$106),1)-$A75)&lt;(IF($A75-IFERROR(LARGE(IF(N$7:N$106&lt;=$A75,N$7:N$106),1),N$106)&lt;0,$A75+IFERROR(LARGE(IF(N$7:N$106&lt;=$A75,N$7:N$106),1),N$106),$A75-IFERROR(LARGE(IF(N$7:N$106&lt;=$A75,N$7:N$106),1),N$106))),SMALL(IF(N$7:N$106&gt;=$A75,N$7:N$106),1),IFERROR(LARGE(IF(N$7:N$106&lt;=$A75,N$7:N$106),1),N$106))</f>
        <v>10106861.642294712</v>
      </c>
      <c r="Q75" s="79">
        <f t="shared" si="30"/>
        <v>3</v>
      </c>
      <c r="R75" s="127">
        <v>69</v>
      </c>
      <c r="S75" s="109">
        <f t="shared" si="31"/>
        <v>9500000</v>
      </c>
      <c r="T75" s="67">
        <f t="shared" si="32"/>
        <v>3</v>
      </c>
      <c r="U75" s="113">
        <f t="shared" si="33"/>
        <v>69</v>
      </c>
      <c r="V75" s="109">
        <f t="shared" si="34"/>
        <v>10000000</v>
      </c>
      <c r="W75" s="135">
        <f t="shared" si="35"/>
        <v>8.473684210526315</v>
      </c>
      <c r="X75" s="113">
        <f t="shared" ca="1" si="36"/>
        <v>9</v>
      </c>
      <c r="Y75" s="109">
        <f t="shared" si="37"/>
        <v>10000000</v>
      </c>
      <c r="Z75" s="135">
        <f t="shared" si="38"/>
        <v>7.5333333333333332</v>
      </c>
      <c r="AA75" s="113">
        <f t="shared" ca="1" si="39"/>
        <v>16</v>
      </c>
      <c r="AB75" s="109">
        <f t="shared" si="40"/>
        <v>10106861.642294712</v>
      </c>
      <c r="AC75" s="135">
        <f t="shared" si="41"/>
        <v>8</v>
      </c>
      <c r="AD75" s="49">
        <f t="shared" ca="1" si="42"/>
        <v>60</v>
      </c>
      <c r="AE75">
        <f t="shared" si="43"/>
        <v>1</v>
      </c>
      <c r="AF75">
        <v>44</v>
      </c>
    </row>
    <row r="76" spans="1:32" x14ac:dyDescent="0.25">
      <c r="A76" s="71">
        <v>10000000</v>
      </c>
      <c r="B76" s="63">
        <v>23</v>
      </c>
      <c r="C76" s="80"/>
      <c r="D76" s="59"/>
      <c r="E76" s="70"/>
      <c r="F76" s="98">
        <f t="array" ref="F76">IF((SMALL(IF(D$7:D$19&gt;=A76,D$7:D$19),1)-A76)&lt;(IF(A76-IFERROR(LARGE(IF(D$7:D$19&lt;=A76,D$7:D$19),1),D$19)&lt;0,A76+IFERROR(LARGE(IF(D$7:D$19&lt;=A76,D$7:D$19),1),D$19),A76-IFERROR(LARGE(IF(D$7:D$19&lt;=A76,D$7:D$19),1),D$19))),SMALL(IF(D$7:D$19&gt;=A76,D$7:D$19),1),IFERROR(LARGE(IF(D$7:D$19&lt;=A76,D$7:D$19),1),D$19))</f>
        <v>10000000</v>
      </c>
      <c r="G76" s="79">
        <f t="shared" si="28"/>
        <v>23</v>
      </c>
      <c r="H76" s="80"/>
      <c r="I76" s="59"/>
      <c r="J76" s="70"/>
      <c r="K76" s="98">
        <f t="array" ref="K76">IF((SMALL(IF(I$7:I$27&gt;=$A76,I$7:I$27),1)-$A76)&lt;(IF($A76-IFERROR(LARGE(IF(I$7:I$27&lt;=$A76,I$7:I$27),1),I$19)&lt;0,$A76+IFERROR(LARGE(IF(I$7:I$27&lt;=$A76,I$7:I$27),1),I$27),$A76-IFERROR(LARGE(IF(I$7:I$27&lt;=$A76,I$7:I$27),1),I$19))),SMALL(IF(I$7:I$27&gt;=$A76,I$7:I$27),1),IFERROR(LARGE(IF(I$7:I$27&lt;=$A76,I$7:I$27),1),I$27))</f>
        <v>10000000</v>
      </c>
      <c r="L76" s="79">
        <f t="shared" si="29"/>
        <v>23</v>
      </c>
      <c r="M76" s="80">
        <v>70</v>
      </c>
      <c r="N76" s="198">
        <v>30000000</v>
      </c>
      <c r="O76" s="70">
        <f>SUMIF(P$7:P$118,N76,Q$7:Q$118)</f>
        <v>17</v>
      </c>
      <c r="P76" s="98">
        <f t="array" ref="P76">IF((SMALL(IF(N$7:N$106&gt;=$A76,N$7:N$106),1)-$A76)&lt;(IF($A76-IFERROR(LARGE(IF(N$7:N$106&lt;=$A76,N$7:N$106),1),N$106)&lt;0,$A76+IFERROR(LARGE(IF(N$7:N$106&lt;=$A76,N$7:N$106),1),N$106),$A76-IFERROR(LARGE(IF(N$7:N$106&lt;=$A76,N$7:N$106),1),N$106))),SMALL(IF(N$7:N$106&gt;=$A76,N$7:N$106),1),IFERROR(LARGE(IF(N$7:N$106&lt;=$A76,N$7:N$106),1),N$106))</f>
        <v>10106861.642294712</v>
      </c>
      <c r="Q76" s="79">
        <f t="shared" si="30"/>
        <v>23</v>
      </c>
      <c r="R76" s="127">
        <v>70</v>
      </c>
      <c r="S76" s="109">
        <f t="shared" si="31"/>
        <v>10000000</v>
      </c>
      <c r="T76" s="67">
        <f t="shared" si="32"/>
        <v>23</v>
      </c>
      <c r="U76" s="113">
        <f t="shared" si="33"/>
        <v>70</v>
      </c>
      <c r="V76" s="109">
        <f t="shared" si="34"/>
        <v>10000000</v>
      </c>
      <c r="W76" s="135">
        <f t="shared" si="35"/>
        <v>8.473684210526315</v>
      </c>
      <c r="X76" s="113">
        <f t="shared" ca="1" si="36"/>
        <v>9</v>
      </c>
      <c r="Y76" s="109">
        <f t="shared" si="37"/>
        <v>10000000</v>
      </c>
      <c r="Z76" s="135">
        <f t="shared" si="38"/>
        <v>7.5333333333333332</v>
      </c>
      <c r="AA76" s="113">
        <f t="shared" ca="1" si="39"/>
        <v>16</v>
      </c>
      <c r="AB76" s="109">
        <f t="shared" si="40"/>
        <v>10106861.642294712</v>
      </c>
      <c r="AC76" s="135">
        <f t="shared" si="41"/>
        <v>8</v>
      </c>
      <c r="AD76" s="49">
        <f t="shared" ca="1" si="42"/>
        <v>60</v>
      </c>
      <c r="AE76">
        <f t="shared" si="43"/>
        <v>1</v>
      </c>
      <c r="AF76">
        <v>43</v>
      </c>
    </row>
    <row r="77" spans="1:32" x14ac:dyDescent="0.25">
      <c r="A77" s="71">
        <v>10500000</v>
      </c>
      <c r="B77" s="63">
        <v>2</v>
      </c>
      <c r="C77" s="80"/>
      <c r="D77" s="59"/>
      <c r="E77" s="70"/>
      <c r="F77" s="98">
        <f t="array" ref="F77">IF((SMALL(IF(D$7:D$19&gt;=A77,D$7:D$19),1)-A77)&lt;(IF(A77-IFERROR(LARGE(IF(D$7:D$19&lt;=A77,D$7:D$19),1),D$19)&lt;0,A77+IFERROR(LARGE(IF(D$7:D$19&lt;=A77,D$7:D$19),1),D$19),A77-IFERROR(LARGE(IF(D$7:D$19&lt;=A77,D$7:D$19),1),D$19))),SMALL(IF(D$7:D$19&gt;=A77,D$7:D$19),1),IFERROR(LARGE(IF(D$7:D$19&lt;=A77,D$7:D$19),1),D$19))</f>
        <v>10000000</v>
      </c>
      <c r="G77" s="79">
        <f t="shared" si="28"/>
        <v>2</v>
      </c>
      <c r="H77" s="80"/>
      <c r="I77" s="59"/>
      <c r="J77" s="70"/>
      <c r="K77" s="98">
        <f t="array" ref="K77">IF((SMALL(IF(I$7:I$27&gt;=$A77,I$7:I$27),1)-$A77)&lt;(IF($A77-IFERROR(LARGE(IF(I$7:I$27&lt;=$A77,I$7:I$27),1),I$19)&lt;0,$A77+IFERROR(LARGE(IF(I$7:I$27&lt;=$A77,I$7:I$27),1),I$27),$A77-IFERROR(LARGE(IF(I$7:I$27&lt;=$A77,I$7:I$27),1),I$19))),SMALL(IF(I$7:I$27&gt;=$A77,I$7:I$27),1),IFERROR(LARGE(IF(I$7:I$27&lt;=$A77,I$7:I$27),1),I$27))</f>
        <v>10000000</v>
      </c>
      <c r="L77" s="79">
        <f t="shared" si="29"/>
        <v>2</v>
      </c>
      <c r="M77" s="78">
        <v>71</v>
      </c>
      <c r="N77" s="198">
        <f>N76+((($N$90-$N$76)/SUM($M$77:$M$90)*M77))</f>
        <v>36543778.801843315</v>
      </c>
      <c r="O77" s="70">
        <f>SUMIF(P$7:P$118,N77,Q$7:Q$118)</f>
        <v>6</v>
      </c>
      <c r="P77" s="98">
        <f t="array" ref="P77">IF((SMALL(IF(N$7:N$106&gt;=$A77,N$7:N$106),1)-$A77)&lt;(IF($A77-IFERROR(LARGE(IF(N$7:N$106&lt;=$A77,N$7:N$106),1),N$106)&lt;0,$A77+IFERROR(LARGE(IF(N$7:N$106&lt;=$A77,N$7:N$106),1),N$106),$A77-IFERROR(LARGE(IF(N$7:N$106&lt;=$A77,N$7:N$106),1),N$106))),SMALL(IF(N$7:N$106&gt;=$A77,N$7:N$106),1),IFERROR(LARGE(IF(N$7:N$106&lt;=$A77,N$7:N$106),1),N$106))</f>
        <v>10106861.642294712</v>
      </c>
      <c r="Q77" s="79">
        <f t="shared" si="30"/>
        <v>2</v>
      </c>
      <c r="R77" s="127">
        <v>71</v>
      </c>
      <c r="S77" s="109">
        <f t="shared" si="31"/>
        <v>10500000</v>
      </c>
      <c r="T77" s="67">
        <f t="shared" si="32"/>
        <v>2</v>
      </c>
      <c r="U77" s="113">
        <f t="shared" si="33"/>
        <v>71</v>
      </c>
      <c r="V77" s="109">
        <f t="shared" si="34"/>
        <v>10000000</v>
      </c>
      <c r="W77" s="135">
        <f t="shared" si="35"/>
        <v>8.473684210526315</v>
      </c>
      <c r="X77" s="113">
        <f t="shared" ca="1" si="36"/>
        <v>9</v>
      </c>
      <c r="Y77" s="109">
        <f t="shared" si="37"/>
        <v>10000000</v>
      </c>
      <c r="Z77" s="135">
        <f t="shared" si="38"/>
        <v>7.5333333333333332</v>
      </c>
      <c r="AA77" s="113">
        <f t="shared" ca="1" si="39"/>
        <v>16</v>
      </c>
      <c r="AB77" s="109">
        <f t="shared" si="40"/>
        <v>10106861.642294712</v>
      </c>
      <c r="AC77" s="135">
        <f t="shared" si="41"/>
        <v>8</v>
      </c>
      <c r="AD77" s="49">
        <f t="shared" ca="1" si="42"/>
        <v>60</v>
      </c>
      <c r="AE77">
        <f t="shared" si="43"/>
        <v>1</v>
      </c>
      <c r="AF77">
        <v>42</v>
      </c>
    </row>
    <row r="78" spans="1:32" x14ac:dyDescent="0.25">
      <c r="A78" s="71">
        <v>11000000</v>
      </c>
      <c r="B78" s="63">
        <v>4</v>
      </c>
      <c r="C78" s="80"/>
      <c r="D78" s="59"/>
      <c r="E78" s="70"/>
      <c r="F78" s="98">
        <f t="array" ref="F78">IF((SMALL(IF(D$7:D$19&gt;=A78,D$7:D$19),1)-A78)&lt;(IF(A78-IFERROR(LARGE(IF(D$7:D$19&lt;=A78,D$7:D$19),1),D$19)&lt;0,A78+IFERROR(LARGE(IF(D$7:D$19&lt;=A78,D$7:D$19),1),D$19),A78-IFERROR(LARGE(IF(D$7:D$19&lt;=A78,D$7:D$19),1),D$19))),SMALL(IF(D$7:D$19&gt;=A78,D$7:D$19),1),IFERROR(LARGE(IF(D$7:D$19&lt;=A78,D$7:D$19),1),D$19))</f>
        <v>10000000</v>
      </c>
      <c r="G78" s="79">
        <f t="shared" si="28"/>
        <v>4</v>
      </c>
      <c r="H78" s="80"/>
      <c r="I78" s="59"/>
      <c r="J78" s="70"/>
      <c r="K78" s="98">
        <f t="array" ref="K78">IF((SMALL(IF(I$7:I$27&gt;=$A78,I$7:I$27),1)-$A78)&lt;(IF($A78-IFERROR(LARGE(IF(I$7:I$27&lt;=$A78,I$7:I$27),1),I$19)&lt;0,$A78+IFERROR(LARGE(IF(I$7:I$27&lt;=$A78,I$7:I$27),1),I$27),$A78-IFERROR(LARGE(IF(I$7:I$27&lt;=$A78,I$7:I$27),1),I$19))),SMALL(IF(I$7:I$27&gt;=$A78,I$7:I$27),1),IFERROR(LARGE(IF(I$7:I$27&lt;=$A78,I$7:I$27),1),I$27))</f>
        <v>10000000</v>
      </c>
      <c r="L78" s="79">
        <f t="shared" si="29"/>
        <v>4</v>
      </c>
      <c r="M78" s="80">
        <v>72</v>
      </c>
      <c r="N78" s="198">
        <f t="shared" ref="N78:N89" si="44">N77+((($N$90-$N$76)/SUM($M$77:$M$90)*M78))</f>
        <v>43179723.502304144</v>
      </c>
      <c r="O78" s="70">
        <f>SUMIF(P$7:P$118,N78,Q$7:Q$118)</f>
        <v>16</v>
      </c>
      <c r="P78" s="98">
        <f t="array" ref="P78">IF((SMALL(IF(N$7:N$106&gt;=$A78,N$7:N$106),1)-$A78)&lt;(IF($A78-IFERROR(LARGE(IF(N$7:N$106&lt;=$A78,N$7:N$106),1),N$106)&lt;0,$A78+IFERROR(LARGE(IF(N$7:N$106&lt;=$A78,N$7:N$106),1),N$106),$A78-IFERROR(LARGE(IF(N$7:N$106&lt;=$A78,N$7:N$106),1),N$106))),SMALL(IF(N$7:N$106&gt;=$A78,N$7:N$106),1),IFERROR(LARGE(IF(N$7:N$106&lt;=$A78,N$7:N$106),1),N$106))</f>
        <v>10106861.642294712</v>
      </c>
      <c r="Q78" s="79">
        <f t="shared" si="30"/>
        <v>4</v>
      </c>
      <c r="R78" s="127">
        <v>72</v>
      </c>
      <c r="S78" s="109">
        <f t="shared" si="31"/>
        <v>11000000</v>
      </c>
      <c r="T78" s="67">
        <f t="shared" si="32"/>
        <v>4</v>
      </c>
      <c r="U78" s="113">
        <f t="shared" si="33"/>
        <v>72</v>
      </c>
      <c r="V78" s="109">
        <f t="shared" si="34"/>
        <v>10000000</v>
      </c>
      <c r="W78" s="135">
        <f t="shared" si="35"/>
        <v>8.473684210526315</v>
      </c>
      <c r="X78" s="113">
        <f t="shared" ca="1" si="36"/>
        <v>9</v>
      </c>
      <c r="Y78" s="109">
        <f t="shared" si="37"/>
        <v>10000000</v>
      </c>
      <c r="Z78" s="135">
        <f t="shared" si="38"/>
        <v>7.5333333333333332</v>
      </c>
      <c r="AA78" s="113">
        <f t="shared" ca="1" si="39"/>
        <v>16</v>
      </c>
      <c r="AB78" s="109">
        <f t="shared" si="40"/>
        <v>10106861.642294712</v>
      </c>
      <c r="AC78" s="135">
        <f t="shared" si="41"/>
        <v>8</v>
      </c>
      <c r="AD78" s="49">
        <f t="shared" ca="1" si="42"/>
        <v>60</v>
      </c>
      <c r="AE78">
        <f t="shared" si="43"/>
        <v>1</v>
      </c>
      <c r="AF78">
        <v>41</v>
      </c>
    </row>
    <row r="79" spans="1:32" x14ac:dyDescent="0.25">
      <c r="A79" s="71">
        <v>12000000</v>
      </c>
      <c r="B79" s="63">
        <v>25</v>
      </c>
      <c r="C79" s="80"/>
      <c r="D79" s="59"/>
      <c r="E79" s="70"/>
      <c r="F79" s="98">
        <f t="array" ref="F79">IF((SMALL(IF(D$7:D$19&gt;=A79,D$7:D$19),1)-A79)&lt;(IF(A79-IFERROR(LARGE(IF(D$7:D$19&lt;=A79,D$7:D$19),1),D$19)&lt;0,A79+IFERROR(LARGE(IF(D$7:D$19&lt;=A79,D$7:D$19),1),D$19),A79-IFERROR(LARGE(IF(D$7:D$19&lt;=A79,D$7:D$19),1),D$19))),SMALL(IF(D$7:D$19&gt;=A79,D$7:D$19),1),IFERROR(LARGE(IF(D$7:D$19&lt;=A79,D$7:D$19),1),D$19))</f>
        <v>10000000</v>
      </c>
      <c r="G79" s="79">
        <f t="shared" si="28"/>
        <v>25</v>
      </c>
      <c r="H79" s="80"/>
      <c r="I79" s="59"/>
      <c r="J79" s="70"/>
      <c r="K79" s="98">
        <f t="array" ref="K79">IF((SMALL(IF(I$7:I$27&gt;=$A79,I$7:I$27),1)-$A79)&lt;(IF($A79-IFERROR(LARGE(IF(I$7:I$27&lt;=$A79,I$7:I$27),1),I$19)&lt;0,$A79+IFERROR(LARGE(IF(I$7:I$27&lt;=$A79,I$7:I$27),1),I$27),$A79-IFERROR(LARGE(IF(I$7:I$27&lt;=$A79,I$7:I$27),1),I$19))),SMALL(IF(I$7:I$27&gt;=$A79,I$7:I$27),1),IFERROR(LARGE(IF(I$7:I$27&lt;=$A79,I$7:I$27),1),I$27))</f>
        <v>10000000</v>
      </c>
      <c r="L79" s="79">
        <f t="shared" si="29"/>
        <v>25</v>
      </c>
      <c r="M79" s="78">
        <v>73</v>
      </c>
      <c r="N79" s="198">
        <f t="shared" si="44"/>
        <v>49907834.101382487</v>
      </c>
      <c r="O79" s="70">
        <f>SUMIF(P$7:P$118,N79,Q$7:Q$118)</f>
        <v>5</v>
      </c>
      <c r="P79" s="98">
        <f t="array" ref="P79">IF((SMALL(IF(N$7:N$106&gt;=$A79,N$7:N$106),1)-$A79)&lt;(IF($A79-IFERROR(LARGE(IF(N$7:N$106&lt;=$A79,N$7:N$106),1),N$106)&lt;0,$A79+IFERROR(LARGE(IF(N$7:N$106&lt;=$A79,N$7:N$106),1),N$106),$A79-IFERROR(LARGE(IF(N$7:N$106&lt;=$A79,N$7:N$106),1),N$106))),SMALL(IF(N$7:N$106&gt;=$A79,N$7:N$106),1),IFERROR(LARGE(IF(N$7:N$106&lt;=$A79,N$7:N$106),1),N$106))</f>
        <v>11959505.061867265</v>
      </c>
      <c r="Q79" s="79">
        <f t="shared" si="30"/>
        <v>25</v>
      </c>
      <c r="R79" s="127">
        <v>73</v>
      </c>
      <c r="S79" s="109">
        <f t="shared" si="31"/>
        <v>12000000</v>
      </c>
      <c r="T79" s="67">
        <f t="shared" si="32"/>
        <v>25</v>
      </c>
      <c r="U79" s="113">
        <f t="shared" si="33"/>
        <v>73</v>
      </c>
      <c r="V79" s="109">
        <f t="shared" si="34"/>
        <v>10000000</v>
      </c>
      <c r="W79" s="135">
        <f t="shared" si="35"/>
        <v>8.473684210526315</v>
      </c>
      <c r="X79" s="113">
        <f t="shared" ca="1" si="36"/>
        <v>9</v>
      </c>
      <c r="Y79" s="109">
        <f t="shared" si="37"/>
        <v>10000000</v>
      </c>
      <c r="Z79" s="135">
        <f t="shared" si="38"/>
        <v>7.5333333333333332</v>
      </c>
      <c r="AA79" s="113">
        <f t="shared" ca="1" si="39"/>
        <v>16</v>
      </c>
      <c r="AB79" s="109">
        <f t="shared" si="40"/>
        <v>11959505.061867265</v>
      </c>
      <c r="AC79" s="135">
        <f t="shared" si="41"/>
        <v>13</v>
      </c>
      <c r="AD79" s="49">
        <f t="shared" ca="1" si="42"/>
        <v>61</v>
      </c>
      <c r="AE79">
        <f t="shared" si="43"/>
        <v>1</v>
      </c>
      <c r="AF79">
        <v>40</v>
      </c>
    </row>
    <row r="80" spans="1:32" x14ac:dyDescent="0.25">
      <c r="A80" s="71">
        <v>12500000</v>
      </c>
      <c r="B80" s="63">
        <v>1</v>
      </c>
      <c r="C80" s="80"/>
      <c r="D80" s="59"/>
      <c r="E80" s="70"/>
      <c r="F80" s="98">
        <f t="array" ref="F80">IF((SMALL(IF(D$7:D$19&gt;=A80,D$7:D$19),1)-A80)&lt;(IF(A80-IFERROR(LARGE(IF(D$7:D$19&lt;=A80,D$7:D$19),1),D$19)&lt;0,A80+IFERROR(LARGE(IF(D$7:D$19&lt;=A80,D$7:D$19),1),D$19),A80-IFERROR(LARGE(IF(D$7:D$19&lt;=A80,D$7:D$19),1),D$19))),SMALL(IF(D$7:D$19&gt;=A80,D$7:D$19),1),IFERROR(LARGE(IF(D$7:D$19&lt;=A80,D$7:D$19),1),D$19))</f>
        <v>10000000</v>
      </c>
      <c r="G80" s="79">
        <f t="shared" si="28"/>
        <v>1</v>
      </c>
      <c r="H80" s="80"/>
      <c r="I80" s="59"/>
      <c r="J80" s="70"/>
      <c r="K80" s="98">
        <f t="array" ref="K80">IF((SMALL(IF(I$7:I$27&gt;=$A80,I$7:I$27),1)-$A80)&lt;(IF($A80-IFERROR(LARGE(IF(I$7:I$27&lt;=$A80,I$7:I$27),1),I$19)&lt;0,$A80+IFERROR(LARGE(IF(I$7:I$27&lt;=$A80,I$7:I$27),1),I$27),$A80-IFERROR(LARGE(IF(I$7:I$27&lt;=$A80,I$7:I$27),1),I$19))),SMALL(IF(I$7:I$27&gt;=$A80,I$7:I$27),1),IFERROR(LARGE(IF(I$7:I$27&lt;=$A80,I$7:I$27),1),I$27))</f>
        <v>10000000</v>
      </c>
      <c r="L80" s="79">
        <f t="shared" si="29"/>
        <v>1</v>
      </c>
      <c r="M80" s="80">
        <v>74</v>
      </c>
      <c r="N80" s="198">
        <f t="shared" si="44"/>
        <v>56728110.599078342</v>
      </c>
      <c r="O80" s="70">
        <f>SUMIF(P$7:P$118,N80,Q$7:Q$118)</f>
        <v>6</v>
      </c>
      <c r="P80" s="98">
        <f t="array" ref="P80">IF((SMALL(IF(N$7:N$106&gt;=$A80,N$7:N$106),1)-$A80)&lt;(IF($A80-IFERROR(LARGE(IF(N$7:N$106&lt;=$A80,N$7:N$106),1),N$106)&lt;0,$A80+IFERROR(LARGE(IF(N$7:N$106&lt;=$A80,N$7:N$106),1),N$106),$A80-IFERROR(LARGE(IF(N$7:N$106&lt;=$A80,N$7:N$106),1),N$106))),SMALL(IF(N$7:N$106&gt;=$A80,N$7:N$106),1),IFERROR(LARGE(IF(N$7:N$106&lt;=$A80,N$7:N$106),1),N$106))</f>
        <v>11959505.061867265</v>
      </c>
      <c r="Q80" s="79">
        <f t="shared" si="30"/>
        <v>1</v>
      </c>
      <c r="R80" s="127">
        <v>74</v>
      </c>
      <c r="S80" s="109">
        <f t="shared" si="31"/>
        <v>12500000</v>
      </c>
      <c r="T80" s="67">
        <f t="shared" si="32"/>
        <v>1</v>
      </c>
      <c r="U80" s="113">
        <f t="shared" si="33"/>
        <v>74</v>
      </c>
      <c r="V80" s="109">
        <f t="shared" si="34"/>
        <v>10000000</v>
      </c>
      <c r="W80" s="135">
        <f t="shared" si="35"/>
        <v>8.473684210526315</v>
      </c>
      <c r="X80" s="113">
        <f t="shared" ca="1" si="36"/>
        <v>9</v>
      </c>
      <c r="Y80" s="109">
        <f t="shared" si="37"/>
        <v>10000000</v>
      </c>
      <c r="Z80" s="135">
        <f t="shared" si="38"/>
        <v>7.5333333333333332</v>
      </c>
      <c r="AA80" s="113">
        <f t="shared" ca="1" si="39"/>
        <v>16</v>
      </c>
      <c r="AB80" s="109">
        <f t="shared" si="40"/>
        <v>11959505.061867265</v>
      </c>
      <c r="AC80" s="135">
        <f t="shared" si="41"/>
        <v>13</v>
      </c>
      <c r="AD80" s="49">
        <f t="shared" ca="1" si="42"/>
        <v>61</v>
      </c>
      <c r="AE80">
        <f t="shared" si="43"/>
        <v>1</v>
      </c>
      <c r="AF80">
        <v>39</v>
      </c>
    </row>
    <row r="81" spans="1:32" x14ac:dyDescent="0.25">
      <c r="A81" s="71">
        <v>13000000</v>
      </c>
      <c r="B81" s="63">
        <v>8</v>
      </c>
      <c r="C81" s="80"/>
      <c r="D81" s="59"/>
      <c r="E81" s="70"/>
      <c r="F81" s="98">
        <f t="array" ref="F81">IF((SMALL(IF(D$7:D$19&gt;=A81,D$7:D$19),1)-A81)&lt;(IF(A81-IFERROR(LARGE(IF(D$7:D$19&lt;=A81,D$7:D$19),1),D$19)&lt;0,A81+IFERROR(LARGE(IF(D$7:D$19&lt;=A81,D$7:D$19),1),D$19),A81-IFERROR(LARGE(IF(D$7:D$19&lt;=A81,D$7:D$19),1),D$19))),SMALL(IF(D$7:D$19&gt;=A81,D$7:D$19),1),IFERROR(LARGE(IF(D$7:D$19&lt;=A81,D$7:D$19),1),D$19))</f>
        <v>10000000</v>
      </c>
      <c r="G81" s="79">
        <f t="shared" si="28"/>
        <v>8</v>
      </c>
      <c r="H81" s="80"/>
      <c r="I81" s="59"/>
      <c r="J81" s="70"/>
      <c r="K81" s="98">
        <f t="array" ref="K81">IF((SMALL(IF(I$7:I$27&gt;=$A81,I$7:I$27),1)-$A81)&lt;(IF($A81-IFERROR(LARGE(IF(I$7:I$27&lt;=$A81,I$7:I$27),1),I$19)&lt;0,$A81+IFERROR(LARGE(IF(I$7:I$27&lt;=$A81,I$7:I$27),1),I$27),$A81-IFERROR(LARGE(IF(I$7:I$27&lt;=$A81,I$7:I$27),1),I$19))),SMALL(IF(I$7:I$27&gt;=$A81,I$7:I$27),1),IFERROR(LARGE(IF(I$7:I$27&lt;=$A81,I$7:I$27),1),I$27))</f>
        <v>10000000</v>
      </c>
      <c r="L81" s="79">
        <f t="shared" si="29"/>
        <v>8</v>
      </c>
      <c r="M81" s="78">
        <v>75</v>
      </c>
      <c r="N81" s="198">
        <f t="shared" si="44"/>
        <v>63640552.995391704</v>
      </c>
      <c r="O81" s="70">
        <f>SUMIF(P$7:P$118,N81,Q$7:Q$118)</f>
        <v>0</v>
      </c>
      <c r="P81" s="98">
        <f t="array" ref="P81">IF((SMALL(IF(N$7:N$106&gt;=$A81,N$7:N$106),1)-$A81)&lt;(IF($A81-IFERROR(LARGE(IF(N$7:N$106&lt;=$A81,N$7:N$106),1),N$106)&lt;0,$A81+IFERROR(LARGE(IF(N$7:N$106&lt;=$A81,N$7:N$106),1),N$106),$A81-IFERROR(LARGE(IF(N$7:N$106&lt;=$A81,N$7:N$106),1),N$106))),SMALL(IF(N$7:N$106&gt;=$A81,N$7:N$106),1),IFERROR(LARGE(IF(N$7:N$106&lt;=$A81,N$7:N$106),1),N$106))</f>
        <v>13842519.685039368</v>
      </c>
      <c r="Q81" s="79">
        <f t="shared" si="30"/>
        <v>8</v>
      </c>
      <c r="R81" s="127">
        <v>75</v>
      </c>
      <c r="S81" s="109">
        <f t="shared" si="31"/>
        <v>13000000</v>
      </c>
      <c r="T81" s="67">
        <f t="shared" si="32"/>
        <v>8</v>
      </c>
      <c r="U81" s="113">
        <f t="shared" si="33"/>
        <v>75</v>
      </c>
      <c r="V81" s="109">
        <f t="shared" si="34"/>
        <v>10000000</v>
      </c>
      <c r="W81" s="135">
        <f t="shared" si="35"/>
        <v>8.473684210526315</v>
      </c>
      <c r="X81" s="113">
        <f t="shared" ca="1" si="36"/>
        <v>9</v>
      </c>
      <c r="Y81" s="109">
        <f t="shared" si="37"/>
        <v>10000000</v>
      </c>
      <c r="Z81" s="135">
        <f t="shared" si="38"/>
        <v>7.5333333333333332</v>
      </c>
      <c r="AA81" s="113">
        <f t="shared" ca="1" si="39"/>
        <v>16</v>
      </c>
      <c r="AB81" s="109">
        <f t="shared" si="40"/>
        <v>13842519.685039368</v>
      </c>
      <c r="AC81" s="135">
        <f t="shared" si="41"/>
        <v>4.333333333333333</v>
      </c>
      <c r="AD81" s="49">
        <f t="shared" ca="1" si="42"/>
        <v>62</v>
      </c>
      <c r="AE81">
        <f t="shared" si="43"/>
        <v>1</v>
      </c>
      <c r="AF81">
        <v>38</v>
      </c>
    </row>
    <row r="82" spans="1:32" x14ac:dyDescent="0.25">
      <c r="A82" s="71">
        <v>13500000</v>
      </c>
      <c r="B82" s="63">
        <v>1</v>
      </c>
      <c r="C82" s="80"/>
      <c r="D82" s="59"/>
      <c r="E82" s="70"/>
      <c r="F82" s="98">
        <f t="array" ref="F82">IF((SMALL(IF(D$7:D$19&gt;=A82,D$7:D$19),1)-A82)&lt;(IF(A82-IFERROR(LARGE(IF(D$7:D$19&lt;=A82,D$7:D$19),1),D$19)&lt;0,A82+IFERROR(LARGE(IF(D$7:D$19&lt;=A82,D$7:D$19),1),D$19),A82-IFERROR(LARGE(IF(D$7:D$19&lt;=A82,D$7:D$19),1),D$19))),SMALL(IF(D$7:D$19&gt;=A82,D$7:D$19),1),IFERROR(LARGE(IF(D$7:D$19&lt;=A82,D$7:D$19),1),D$19))</f>
        <v>10000000</v>
      </c>
      <c r="G82" s="79">
        <f t="shared" si="28"/>
        <v>1</v>
      </c>
      <c r="H82" s="80"/>
      <c r="I82" s="59"/>
      <c r="J82" s="70"/>
      <c r="K82" s="98">
        <f t="array" ref="K82">IF((SMALL(IF(I$7:I$27&gt;=$A82,I$7:I$27),1)-$A82)&lt;(IF($A82-IFERROR(LARGE(IF(I$7:I$27&lt;=$A82,I$7:I$27),1),I$19)&lt;0,$A82+IFERROR(LARGE(IF(I$7:I$27&lt;=$A82,I$7:I$27),1),I$27),$A82-IFERROR(LARGE(IF(I$7:I$27&lt;=$A82,I$7:I$27),1),I$19))),SMALL(IF(I$7:I$27&gt;=$A82,I$7:I$27),1),IFERROR(LARGE(IF(I$7:I$27&lt;=$A82,I$7:I$27),1),I$27))</f>
        <v>10000000</v>
      </c>
      <c r="L82" s="79">
        <f t="shared" si="29"/>
        <v>1</v>
      </c>
      <c r="M82" s="80">
        <v>76</v>
      </c>
      <c r="N82" s="198">
        <f t="shared" si="44"/>
        <v>70645161.290322587</v>
      </c>
      <c r="O82" s="70">
        <f>SUMIF(P$7:P$118,N82,Q$7:Q$118)</f>
        <v>4</v>
      </c>
      <c r="P82" s="98">
        <f t="array" ref="P82">IF((SMALL(IF(N$7:N$106&gt;=$A82,N$7:N$106),1)-$A82)&lt;(IF($A82-IFERROR(LARGE(IF(N$7:N$106&lt;=$A82,N$7:N$106),1),N$106)&lt;0,$A82+IFERROR(LARGE(IF(N$7:N$106&lt;=$A82,N$7:N$106),1),N$106),$A82-IFERROR(LARGE(IF(N$7:N$106&lt;=$A82,N$7:N$106),1),N$106))),SMALL(IF(N$7:N$106&gt;=$A82,N$7:N$106),1),IFERROR(LARGE(IF(N$7:N$106&lt;=$A82,N$7:N$106),1),N$106))</f>
        <v>13842519.685039368</v>
      </c>
      <c r="Q82" s="79">
        <f t="shared" si="30"/>
        <v>1</v>
      </c>
      <c r="R82" s="127">
        <v>76</v>
      </c>
      <c r="S82" s="109">
        <f t="shared" si="31"/>
        <v>13500000</v>
      </c>
      <c r="T82" s="67">
        <f t="shared" si="32"/>
        <v>1</v>
      </c>
      <c r="U82" s="113">
        <f t="shared" si="33"/>
        <v>76</v>
      </c>
      <c r="V82" s="109">
        <f t="shared" si="34"/>
        <v>10000000</v>
      </c>
      <c r="W82" s="135">
        <f t="shared" si="35"/>
        <v>8.473684210526315</v>
      </c>
      <c r="X82" s="113">
        <f t="shared" ca="1" si="36"/>
        <v>9</v>
      </c>
      <c r="Y82" s="109">
        <f t="shared" si="37"/>
        <v>10000000</v>
      </c>
      <c r="Z82" s="135">
        <f t="shared" si="38"/>
        <v>7.5333333333333332</v>
      </c>
      <c r="AA82" s="113">
        <f t="shared" ca="1" si="39"/>
        <v>16</v>
      </c>
      <c r="AB82" s="109">
        <f t="shared" si="40"/>
        <v>13842519.685039368</v>
      </c>
      <c r="AC82" s="135">
        <f t="shared" si="41"/>
        <v>4.333333333333333</v>
      </c>
      <c r="AD82" s="49">
        <f t="shared" ca="1" si="42"/>
        <v>62</v>
      </c>
      <c r="AE82">
        <f t="shared" si="43"/>
        <v>1</v>
      </c>
      <c r="AF82">
        <v>37</v>
      </c>
    </row>
    <row r="83" spans="1:32" x14ac:dyDescent="0.25">
      <c r="A83" s="71">
        <v>14000000</v>
      </c>
      <c r="B83" s="63">
        <v>4</v>
      </c>
      <c r="C83" s="80"/>
      <c r="D83" s="59"/>
      <c r="E83" s="70"/>
      <c r="F83" s="98">
        <f t="array" ref="F83">IF((SMALL(IF(D$7:D$19&gt;=A83,D$7:D$19),1)-A83)&lt;(IF(A83-IFERROR(LARGE(IF(D$7:D$19&lt;=A83,D$7:D$19),1),D$19)&lt;0,A83+IFERROR(LARGE(IF(D$7:D$19&lt;=A83,D$7:D$19),1),D$19),A83-IFERROR(LARGE(IF(D$7:D$19&lt;=A83,D$7:D$19),1),D$19))),SMALL(IF(D$7:D$19&gt;=A83,D$7:D$19),1),IFERROR(LARGE(IF(D$7:D$19&lt;=A83,D$7:D$19),1),D$19))</f>
        <v>10000000</v>
      </c>
      <c r="G83" s="79">
        <f t="shared" si="28"/>
        <v>4</v>
      </c>
      <c r="H83" s="80"/>
      <c r="I83" s="59"/>
      <c r="J83" s="70"/>
      <c r="K83" s="98">
        <f t="array" ref="K83">IF((SMALL(IF(I$7:I$27&gt;=$A83,I$7:I$27),1)-$A83)&lt;(IF($A83-IFERROR(LARGE(IF(I$7:I$27&lt;=$A83,I$7:I$27),1),I$19)&lt;0,$A83+IFERROR(LARGE(IF(I$7:I$27&lt;=$A83,I$7:I$27),1),I$27),$A83-IFERROR(LARGE(IF(I$7:I$27&lt;=$A83,I$7:I$27),1),I$19))),SMALL(IF(I$7:I$27&gt;=$A83,I$7:I$27),1),IFERROR(LARGE(IF(I$7:I$27&lt;=$A83,I$7:I$27),1),I$27))</f>
        <v>10000000</v>
      </c>
      <c r="L83" s="79">
        <f t="shared" si="29"/>
        <v>4</v>
      </c>
      <c r="M83" s="78">
        <v>77</v>
      </c>
      <c r="N83" s="198">
        <f t="shared" si="44"/>
        <v>77741935.483870968</v>
      </c>
      <c r="O83" s="70">
        <f>SUMIF(P$7:P$118,N83,Q$7:Q$118)</f>
        <v>4</v>
      </c>
      <c r="P83" s="98">
        <f t="array" ref="P83">IF((SMALL(IF(N$7:N$106&gt;=$A83,N$7:N$106),1)-$A83)&lt;(IF($A83-IFERROR(LARGE(IF(N$7:N$106&lt;=$A83,N$7:N$106),1),N$106)&lt;0,$A83+IFERROR(LARGE(IF(N$7:N$106&lt;=$A83,N$7:N$106),1),N$106),$A83-IFERROR(LARGE(IF(N$7:N$106&lt;=$A83,N$7:N$106),1),N$106))),SMALL(IF(N$7:N$106&gt;=$A83,N$7:N$106),1),IFERROR(LARGE(IF(N$7:N$106&lt;=$A83,N$7:N$106),1),N$106))</f>
        <v>13842519.685039368</v>
      </c>
      <c r="Q83" s="79">
        <f t="shared" si="30"/>
        <v>4</v>
      </c>
      <c r="R83" s="127">
        <v>77</v>
      </c>
      <c r="S83" s="109">
        <f t="shared" si="31"/>
        <v>14000000</v>
      </c>
      <c r="T83" s="67">
        <f t="shared" si="32"/>
        <v>4</v>
      </c>
      <c r="U83" s="113">
        <f t="shared" si="33"/>
        <v>77</v>
      </c>
      <c r="V83" s="109">
        <f t="shared" si="34"/>
        <v>10000000</v>
      </c>
      <c r="W83" s="135">
        <f t="shared" si="35"/>
        <v>8.473684210526315</v>
      </c>
      <c r="X83" s="113">
        <f t="shared" ca="1" si="36"/>
        <v>9</v>
      </c>
      <c r="Y83" s="109">
        <f t="shared" si="37"/>
        <v>10000000</v>
      </c>
      <c r="Z83" s="135">
        <f t="shared" si="38"/>
        <v>7.5333333333333332</v>
      </c>
      <c r="AA83" s="113">
        <f t="shared" ca="1" si="39"/>
        <v>16</v>
      </c>
      <c r="AB83" s="109">
        <f t="shared" si="40"/>
        <v>13842519.685039368</v>
      </c>
      <c r="AC83" s="135">
        <f t="shared" si="41"/>
        <v>4.333333333333333</v>
      </c>
      <c r="AD83" s="49">
        <f t="shared" ca="1" si="42"/>
        <v>62</v>
      </c>
      <c r="AE83">
        <f t="shared" si="43"/>
        <v>1</v>
      </c>
      <c r="AF83">
        <v>36</v>
      </c>
    </row>
    <row r="84" spans="1:32" x14ac:dyDescent="0.25">
      <c r="A84" s="71">
        <v>15000000</v>
      </c>
      <c r="B84" s="63">
        <v>13</v>
      </c>
      <c r="C84" s="80"/>
      <c r="D84" s="59"/>
      <c r="E84" s="70"/>
      <c r="F84" s="98">
        <f t="array" ref="F84">IF((SMALL(IF(D$7:D$19&gt;=A84,D$7:D$19),1)-A84)&lt;(IF(A84-IFERROR(LARGE(IF(D$7:D$19&lt;=A84,D$7:D$19),1),D$19)&lt;0,A84+IFERROR(LARGE(IF(D$7:D$19&lt;=A84,D$7:D$19),1),D$19),A84-IFERROR(LARGE(IF(D$7:D$19&lt;=A84,D$7:D$19),1),D$19))),SMALL(IF(D$7:D$19&gt;=A84,D$7:D$19),1),IFERROR(LARGE(IF(D$7:D$19&lt;=A84,D$7:D$19),1),D$19))</f>
        <v>10000000</v>
      </c>
      <c r="G84" s="79">
        <f t="shared" si="28"/>
        <v>13</v>
      </c>
      <c r="H84" s="80"/>
      <c r="I84" s="59"/>
      <c r="J84" s="70"/>
      <c r="K84" s="98">
        <f t="array" ref="K84">IF((SMALL(IF(I$7:I$27&gt;=$A84,I$7:I$27),1)-$A84)&lt;(IF($A84-IFERROR(LARGE(IF(I$7:I$27&lt;=$A84,I$7:I$27),1),I$19)&lt;0,$A84+IFERROR(LARGE(IF(I$7:I$27&lt;=$A84,I$7:I$27),1),I$27),$A84-IFERROR(LARGE(IF(I$7:I$27&lt;=$A84,I$7:I$27),1),I$19))),SMALL(IF(I$7:I$27&gt;=$A84,I$7:I$27),1),IFERROR(LARGE(IF(I$7:I$27&lt;=$A84,I$7:I$27),1),I$27))</f>
        <v>10000000</v>
      </c>
      <c r="L84" s="79">
        <f t="shared" si="29"/>
        <v>13</v>
      </c>
      <c r="M84" s="80">
        <v>78</v>
      </c>
      <c r="N84" s="198">
        <f t="shared" si="44"/>
        <v>84930875.57603687</v>
      </c>
      <c r="O84" s="70">
        <f>SUMIF(P$7:P$118,N84,Q$7:Q$118)</f>
        <v>1</v>
      </c>
      <c r="P84" s="98">
        <f t="array" ref="P84">IF((SMALL(IF(N$7:N$106&gt;=$A84,N$7:N$106),1)-$A84)&lt;(IF($A84-IFERROR(LARGE(IF(N$7:N$106&lt;=$A84,N$7:N$106),1),N$106)&lt;0,$A84+IFERROR(LARGE(IF(N$7:N$106&lt;=$A84,N$7:N$106),1),N$106),$A84-IFERROR(LARGE(IF(N$7:N$106&lt;=$A84,N$7:N$106),1),N$106))),SMALL(IF(N$7:N$106&gt;=$A84,N$7:N$106),1),IFERROR(LARGE(IF(N$7:N$106&lt;=$A84,N$7:N$106),1),N$106))</f>
        <v>15755905.511811022</v>
      </c>
      <c r="Q84" s="79">
        <f t="shared" si="30"/>
        <v>13</v>
      </c>
      <c r="R84" s="127">
        <v>78</v>
      </c>
      <c r="S84" s="109">
        <f t="shared" si="31"/>
        <v>15000000</v>
      </c>
      <c r="T84" s="67">
        <f t="shared" si="32"/>
        <v>13</v>
      </c>
      <c r="U84" s="113">
        <f t="shared" si="33"/>
        <v>78</v>
      </c>
      <c r="V84" s="109">
        <f t="shared" si="34"/>
        <v>10000000</v>
      </c>
      <c r="W84" s="135">
        <f t="shared" si="35"/>
        <v>8.473684210526315</v>
      </c>
      <c r="X84" s="113">
        <f t="shared" ca="1" si="36"/>
        <v>9</v>
      </c>
      <c r="Y84" s="109">
        <f t="shared" si="37"/>
        <v>10000000</v>
      </c>
      <c r="Z84" s="135">
        <f t="shared" si="38"/>
        <v>7.5333333333333332</v>
      </c>
      <c r="AA84" s="113">
        <f t="shared" ca="1" si="39"/>
        <v>16</v>
      </c>
      <c r="AB84" s="109">
        <f t="shared" si="40"/>
        <v>15755905.511811022</v>
      </c>
      <c r="AC84" s="135">
        <f t="shared" si="41"/>
        <v>11</v>
      </c>
      <c r="AD84" s="49">
        <f t="shared" ca="1" si="42"/>
        <v>63</v>
      </c>
      <c r="AE84">
        <f t="shared" si="43"/>
        <v>1</v>
      </c>
      <c r="AF84">
        <v>35</v>
      </c>
    </row>
    <row r="85" spans="1:32" x14ac:dyDescent="0.25">
      <c r="A85" s="71">
        <v>16000000</v>
      </c>
      <c r="B85" s="63">
        <v>9</v>
      </c>
      <c r="C85" s="80"/>
      <c r="D85" s="59"/>
      <c r="E85" s="70"/>
      <c r="F85" s="98">
        <f t="array" ref="F85">IF((SMALL(IF(D$7:D$19&gt;=A85,D$7:D$19),1)-A85)&lt;(IF(A85-IFERROR(LARGE(IF(D$7:D$19&lt;=A85,D$7:D$19),1),D$19)&lt;0,A85+IFERROR(LARGE(IF(D$7:D$19&lt;=A85,D$7:D$19),1),D$19),A85-IFERROR(LARGE(IF(D$7:D$19&lt;=A85,D$7:D$19),1),D$19))),SMALL(IF(D$7:D$19&gt;=A85,D$7:D$19),1),IFERROR(LARGE(IF(D$7:D$19&lt;=A85,D$7:D$19),1),D$19))</f>
        <v>10000000</v>
      </c>
      <c r="G85" s="79">
        <f t="shared" si="28"/>
        <v>9</v>
      </c>
      <c r="H85" s="80"/>
      <c r="I85" s="59"/>
      <c r="J85" s="70"/>
      <c r="K85" s="98">
        <f t="array" ref="K85">IF((SMALL(IF(I$7:I$27&gt;=$A85,I$7:I$27),1)-$A85)&lt;(IF($A85-IFERROR(LARGE(IF(I$7:I$27&lt;=$A85,I$7:I$27),1),I$19)&lt;0,$A85+IFERROR(LARGE(IF(I$7:I$27&lt;=$A85,I$7:I$27),1),I$27),$A85-IFERROR(LARGE(IF(I$7:I$27&lt;=$A85,I$7:I$27),1),I$19))),SMALL(IF(I$7:I$27&gt;=$A85,I$7:I$27),1),IFERROR(LARGE(IF(I$7:I$27&lt;=$A85,I$7:I$27),1),I$27))</f>
        <v>10000000</v>
      </c>
      <c r="L85" s="79">
        <f t="shared" si="29"/>
        <v>9</v>
      </c>
      <c r="M85" s="78">
        <v>79</v>
      </c>
      <c r="N85" s="198">
        <f t="shared" si="44"/>
        <v>92211981.566820279</v>
      </c>
      <c r="O85" s="70">
        <f>SUMIF(P$7:P$118,N85,Q$7:Q$118)</f>
        <v>1</v>
      </c>
      <c r="P85" s="98">
        <f t="array" ref="P85">IF((SMALL(IF(N$7:N$106&gt;=$A85,N$7:N$106),1)-$A85)&lt;(IF($A85-IFERROR(LARGE(IF(N$7:N$106&lt;=$A85,N$7:N$106),1),N$106)&lt;0,$A85+IFERROR(LARGE(IF(N$7:N$106&lt;=$A85,N$7:N$106),1),N$106),$A85-IFERROR(LARGE(IF(N$7:N$106&lt;=$A85,N$7:N$106),1),N$106))),SMALL(IF(N$7:N$106&gt;=$A85,N$7:N$106),1),IFERROR(LARGE(IF(N$7:N$106&lt;=$A85,N$7:N$106),1),N$106))</f>
        <v>15755905.511811022</v>
      </c>
      <c r="Q85" s="79">
        <f t="shared" si="30"/>
        <v>9</v>
      </c>
      <c r="R85" s="127">
        <v>79</v>
      </c>
      <c r="S85" s="109">
        <f t="shared" si="31"/>
        <v>16000000</v>
      </c>
      <c r="T85" s="67">
        <f t="shared" si="32"/>
        <v>9</v>
      </c>
      <c r="U85" s="113">
        <f t="shared" si="33"/>
        <v>79</v>
      </c>
      <c r="V85" s="109">
        <f t="shared" si="34"/>
        <v>10000000</v>
      </c>
      <c r="W85" s="135">
        <f t="shared" si="35"/>
        <v>8.473684210526315</v>
      </c>
      <c r="X85" s="113">
        <f t="shared" ca="1" si="36"/>
        <v>9</v>
      </c>
      <c r="Y85" s="109">
        <f t="shared" si="37"/>
        <v>10000000</v>
      </c>
      <c r="Z85" s="135">
        <f t="shared" si="38"/>
        <v>7.5333333333333332</v>
      </c>
      <c r="AA85" s="113">
        <f t="shared" ca="1" si="39"/>
        <v>16</v>
      </c>
      <c r="AB85" s="109">
        <f t="shared" si="40"/>
        <v>15755905.511811022</v>
      </c>
      <c r="AC85" s="135">
        <f t="shared" si="41"/>
        <v>11</v>
      </c>
      <c r="AD85" s="49">
        <f t="shared" ca="1" si="42"/>
        <v>63</v>
      </c>
      <c r="AE85">
        <f t="shared" si="43"/>
        <v>1</v>
      </c>
      <c r="AF85">
        <v>34</v>
      </c>
    </row>
    <row r="86" spans="1:32" x14ac:dyDescent="0.25">
      <c r="A86" s="71">
        <v>17500000</v>
      </c>
      <c r="B86" s="63">
        <v>2</v>
      </c>
      <c r="C86" s="80"/>
      <c r="D86" s="59"/>
      <c r="E86" s="70"/>
      <c r="F86" s="98">
        <f t="array" ref="F86">IF((SMALL(IF(D$7:D$19&gt;=A86,D$7:D$19),1)-A86)&lt;(IF(A86-IFERROR(LARGE(IF(D$7:D$19&lt;=A86,D$7:D$19),1),D$19)&lt;0,A86+IFERROR(LARGE(IF(D$7:D$19&lt;=A86,D$7:D$19),1),D$19),A86-IFERROR(LARGE(IF(D$7:D$19&lt;=A86,D$7:D$19),1),D$19))),SMALL(IF(D$7:D$19&gt;=A86,D$7:D$19),1),IFERROR(LARGE(IF(D$7:D$19&lt;=A86,D$7:D$19),1),D$19))</f>
        <v>10000000</v>
      </c>
      <c r="G86" s="79">
        <f t="shared" si="28"/>
        <v>2</v>
      </c>
      <c r="H86" s="80"/>
      <c r="I86" s="59"/>
      <c r="J86" s="70"/>
      <c r="K86" s="98">
        <f t="array" ref="K86">IF((SMALL(IF(I$7:I$27&gt;=$A86,I$7:I$27),1)-$A86)&lt;(IF($A86-IFERROR(LARGE(IF(I$7:I$27&lt;=$A86,I$7:I$27),1),I$19)&lt;0,$A86+IFERROR(LARGE(IF(I$7:I$27&lt;=$A86,I$7:I$27),1),I$27),$A86-IFERROR(LARGE(IF(I$7:I$27&lt;=$A86,I$7:I$27),1),I$19))),SMALL(IF(I$7:I$27&gt;=$A86,I$7:I$27),1),IFERROR(LARGE(IF(I$7:I$27&lt;=$A86,I$7:I$27),1),I$27))</f>
        <v>10000000</v>
      </c>
      <c r="L86" s="79">
        <f t="shared" si="29"/>
        <v>2</v>
      </c>
      <c r="M86" s="80">
        <v>80</v>
      </c>
      <c r="N86" s="198">
        <f t="shared" si="44"/>
        <v>99585253.456221193</v>
      </c>
      <c r="O86" s="70">
        <f>SUMIF(P$7:P$118,N86,Q$7:Q$118)</f>
        <v>0</v>
      </c>
      <c r="P86" s="98">
        <f t="array" ref="P86">IF((SMALL(IF(N$7:N$106&gt;=$A86,N$7:N$106),1)-$A86)&lt;(IF($A86-IFERROR(LARGE(IF(N$7:N$106&lt;=$A86,N$7:N$106),1),N$106)&lt;0,$A86+IFERROR(LARGE(IF(N$7:N$106&lt;=$A86,N$7:N$106),1),N$106),$A86-IFERROR(LARGE(IF(N$7:N$106&lt;=$A86,N$7:N$106),1),N$106))),SMALL(IF(N$7:N$106&gt;=$A86,N$7:N$106),1),IFERROR(LARGE(IF(N$7:N$106&lt;=$A86,N$7:N$106),1),N$106))</f>
        <v>17699662.542182226</v>
      </c>
      <c r="Q86" s="79">
        <f t="shared" si="30"/>
        <v>2</v>
      </c>
      <c r="R86" s="127">
        <v>80</v>
      </c>
      <c r="S86" s="109">
        <f t="shared" si="31"/>
        <v>17500000</v>
      </c>
      <c r="T86" s="67">
        <f t="shared" si="32"/>
        <v>2</v>
      </c>
      <c r="U86" s="113">
        <f t="shared" si="33"/>
        <v>80</v>
      </c>
      <c r="V86" s="109">
        <f t="shared" si="34"/>
        <v>10000000</v>
      </c>
      <c r="W86" s="135">
        <f t="shared" si="35"/>
        <v>8.473684210526315</v>
      </c>
      <c r="X86" s="113">
        <f t="shared" ca="1" si="36"/>
        <v>9</v>
      </c>
      <c r="Y86" s="109">
        <f t="shared" si="37"/>
        <v>10000000</v>
      </c>
      <c r="Z86" s="135">
        <f t="shared" si="38"/>
        <v>7.5333333333333332</v>
      </c>
      <c r="AA86" s="113">
        <f t="shared" ca="1" si="39"/>
        <v>16</v>
      </c>
      <c r="AB86" s="109">
        <f t="shared" si="40"/>
        <v>17699662.542182226</v>
      </c>
      <c r="AC86" s="135">
        <f t="shared" si="41"/>
        <v>4</v>
      </c>
      <c r="AD86" s="49">
        <f t="shared" ca="1" si="42"/>
        <v>64</v>
      </c>
      <c r="AE86">
        <f t="shared" si="43"/>
        <v>1</v>
      </c>
      <c r="AF86">
        <v>33</v>
      </c>
    </row>
    <row r="87" spans="1:32" x14ac:dyDescent="0.25">
      <c r="A87" s="71">
        <v>18000000</v>
      </c>
      <c r="B87" s="63">
        <v>6</v>
      </c>
      <c r="C87" s="80"/>
      <c r="D87" s="59"/>
      <c r="E87" s="70"/>
      <c r="F87" s="98">
        <f t="array" ref="F87">IF((SMALL(IF(D$7:D$19&gt;=A87,D$7:D$19),1)-A87)&lt;(IF(A87-IFERROR(LARGE(IF(D$7:D$19&lt;=A87,D$7:D$19),1),D$19)&lt;0,A87+IFERROR(LARGE(IF(D$7:D$19&lt;=A87,D$7:D$19),1),D$19),A87-IFERROR(LARGE(IF(D$7:D$19&lt;=A87,D$7:D$19),1),D$19))),SMALL(IF(D$7:D$19&gt;=A87,D$7:D$19),1),IFERROR(LARGE(IF(D$7:D$19&lt;=A87,D$7:D$19),1),D$19))</f>
        <v>10000000</v>
      </c>
      <c r="G87" s="79">
        <f t="shared" si="28"/>
        <v>6</v>
      </c>
      <c r="H87" s="80"/>
      <c r="I87" s="59"/>
      <c r="J87" s="70"/>
      <c r="K87" s="98">
        <f t="array" ref="K87">IF((SMALL(IF(I$7:I$27&gt;=$A87,I$7:I$27),1)-$A87)&lt;(IF($A87-IFERROR(LARGE(IF(I$7:I$27&lt;=$A87,I$7:I$27),1),I$19)&lt;0,$A87+IFERROR(LARGE(IF(I$7:I$27&lt;=$A87,I$7:I$27),1),I$27),$A87-IFERROR(LARGE(IF(I$7:I$27&lt;=$A87,I$7:I$27),1),I$19))),SMALL(IF(I$7:I$27&gt;=$A87,I$7:I$27),1),IFERROR(LARGE(IF(I$7:I$27&lt;=$A87,I$7:I$27),1),I$27))</f>
        <v>10000000</v>
      </c>
      <c r="L87" s="79">
        <f t="shared" si="29"/>
        <v>6</v>
      </c>
      <c r="M87" s="78">
        <v>81</v>
      </c>
      <c r="N87" s="198">
        <f t="shared" si="44"/>
        <v>107050691.24423963</v>
      </c>
      <c r="O87" s="70">
        <f t="shared" ref="O87:O107" si="45">SUMIF(P$7:P$118,N87,Q$7:Q$118)</f>
        <v>0</v>
      </c>
      <c r="P87" s="98">
        <f t="array" ref="P87">IF((SMALL(IF(N$7:N$106&gt;=$A87,N$7:N$106),1)-$A87)&lt;(IF($A87-IFERROR(LARGE(IF(N$7:N$106&lt;=$A87,N$7:N$106),1),N$106)&lt;0,$A87+IFERROR(LARGE(IF(N$7:N$106&lt;=$A87,N$7:N$106),1),N$106),$A87-IFERROR(LARGE(IF(N$7:N$106&lt;=$A87,N$7:N$106),1),N$106))),SMALL(IF(N$7:N$106&gt;=$A87,N$7:N$106),1),IFERROR(LARGE(IF(N$7:N$106&lt;=$A87,N$7:N$106),1),N$106))</f>
        <v>17699662.542182226</v>
      </c>
      <c r="Q87" s="79">
        <f t="shared" si="30"/>
        <v>6</v>
      </c>
      <c r="R87" s="127">
        <v>81</v>
      </c>
      <c r="S87" s="109">
        <f t="shared" si="31"/>
        <v>18000000</v>
      </c>
      <c r="T87" s="67">
        <f t="shared" si="32"/>
        <v>6</v>
      </c>
      <c r="U87" s="113">
        <f t="shared" si="33"/>
        <v>81</v>
      </c>
      <c r="V87" s="109">
        <f t="shared" si="34"/>
        <v>10000000</v>
      </c>
      <c r="W87" s="135">
        <f t="shared" si="35"/>
        <v>8.473684210526315</v>
      </c>
      <c r="X87" s="113">
        <f t="shared" ca="1" si="36"/>
        <v>9</v>
      </c>
      <c r="Y87" s="109">
        <f t="shared" si="37"/>
        <v>10000000</v>
      </c>
      <c r="Z87" s="135">
        <f t="shared" si="38"/>
        <v>7.5333333333333332</v>
      </c>
      <c r="AA87" s="113">
        <f t="shared" ca="1" si="39"/>
        <v>16</v>
      </c>
      <c r="AB87" s="109">
        <f t="shared" si="40"/>
        <v>17699662.542182226</v>
      </c>
      <c r="AC87" s="135">
        <f t="shared" si="41"/>
        <v>4</v>
      </c>
      <c r="AD87" s="49">
        <f t="shared" ca="1" si="42"/>
        <v>64</v>
      </c>
      <c r="AE87">
        <f t="shared" si="43"/>
        <v>1</v>
      </c>
      <c r="AF87">
        <v>32</v>
      </c>
    </row>
    <row r="88" spans="1:32" x14ac:dyDescent="0.25">
      <c r="A88" s="71">
        <v>19000000</v>
      </c>
      <c r="B88" s="63">
        <v>1</v>
      </c>
      <c r="C88" s="80"/>
      <c r="D88" s="59"/>
      <c r="E88" s="70"/>
      <c r="F88" s="98">
        <f t="array" ref="F88">IF((SMALL(IF(D$7:D$19&gt;=A88,D$7:D$19),1)-A88)&lt;(IF(A88-IFERROR(LARGE(IF(D$7:D$19&lt;=A88,D$7:D$19),1),D$19)&lt;0,A88+IFERROR(LARGE(IF(D$7:D$19&lt;=A88,D$7:D$19),1),D$19),A88-IFERROR(LARGE(IF(D$7:D$19&lt;=A88,D$7:D$19),1),D$19))),SMALL(IF(D$7:D$19&gt;=A88,D$7:D$19),1),IFERROR(LARGE(IF(D$7:D$19&lt;=A88,D$7:D$19),1),D$19))</f>
        <v>10000000</v>
      </c>
      <c r="G88" s="79">
        <f t="shared" si="28"/>
        <v>1</v>
      </c>
      <c r="H88" s="80"/>
      <c r="I88" s="59"/>
      <c r="J88" s="70"/>
      <c r="K88" s="98">
        <f t="array" ref="K88">IF((SMALL(IF(I$7:I$27&gt;=$A88,I$7:I$27),1)-$A88)&lt;(IF($A88-IFERROR(LARGE(IF(I$7:I$27&lt;=$A88,I$7:I$27),1),I$19)&lt;0,$A88+IFERROR(LARGE(IF(I$7:I$27&lt;=$A88,I$7:I$27),1),I$27),$A88-IFERROR(LARGE(IF(I$7:I$27&lt;=$A88,I$7:I$27),1),I$19))),SMALL(IF(I$7:I$27&gt;=$A88,I$7:I$27),1),IFERROR(LARGE(IF(I$7:I$27&lt;=$A88,I$7:I$27),1),I$27))</f>
        <v>10000000</v>
      </c>
      <c r="L88" s="79">
        <f t="shared" si="29"/>
        <v>1</v>
      </c>
      <c r="M88" s="80">
        <v>82</v>
      </c>
      <c r="N88" s="198">
        <f t="shared" si="44"/>
        <v>114608294.93087557</v>
      </c>
      <c r="O88" s="70">
        <f t="shared" si="45"/>
        <v>0</v>
      </c>
      <c r="P88" s="98">
        <f t="array" ref="P88">IF((SMALL(IF(N$7:N$106&gt;=$A88,N$7:N$106),1)-$A88)&lt;(IF($A88-IFERROR(LARGE(IF(N$7:N$106&lt;=$A88,N$7:N$106),1),N$106)&lt;0,$A88+IFERROR(LARGE(IF(N$7:N$106&lt;=$A88,N$7:N$106),1),N$106),$A88-IFERROR(LARGE(IF(N$7:N$106&lt;=$A88,N$7:N$106),1),N$106))),SMALL(IF(N$7:N$106&gt;=$A88,N$7:N$106),1),IFERROR(LARGE(IF(N$7:N$106&lt;=$A88,N$7:N$106),1),N$106))</f>
        <v>19673790.77615298</v>
      </c>
      <c r="Q88" s="79">
        <f t="shared" si="30"/>
        <v>1</v>
      </c>
      <c r="R88" s="127">
        <v>82</v>
      </c>
      <c r="S88" s="109">
        <f t="shared" si="31"/>
        <v>19000000</v>
      </c>
      <c r="T88" s="67">
        <f t="shared" si="32"/>
        <v>1</v>
      </c>
      <c r="U88" s="113">
        <f t="shared" si="33"/>
        <v>82</v>
      </c>
      <c r="V88" s="109">
        <f t="shared" si="34"/>
        <v>10000000</v>
      </c>
      <c r="W88" s="135">
        <f t="shared" si="35"/>
        <v>8.473684210526315</v>
      </c>
      <c r="X88" s="113">
        <f t="shared" ca="1" si="36"/>
        <v>9</v>
      </c>
      <c r="Y88" s="109">
        <f t="shared" si="37"/>
        <v>10000000</v>
      </c>
      <c r="Z88" s="135">
        <f t="shared" si="38"/>
        <v>7.5333333333333332</v>
      </c>
      <c r="AA88" s="113">
        <f t="shared" ca="1" si="39"/>
        <v>16</v>
      </c>
      <c r="AB88" s="109">
        <f t="shared" si="40"/>
        <v>19673790.77615298</v>
      </c>
      <c r="AC88" s="135">
        <f t="shared" si="41"/>
        <v>6</v>
      </c>
      <c r="AD88" s="49">
        <f t="shared" ca="1" si="42"/>
        <v>65</v>
      </c>
      <c r="AE88">
        <f t="shared" si="43"/>
        <v>1</v>
      </c>
      <c r="AF88">
        <v>31</v>
      </c>
    </row>
    <row r="89" spans="1:32" x14ac:dyDescent="0.25">
      <c r="A89" s="71">
        <v>20000000</v>
      </c>
      <c r="B89" s="63">
        <v>11</v>
      </c>
      <c r="C89" s="80"/>
      <c r="D89" s="59"/>
      <c r="E89" s="70"/>
      <c r="F89" s="98">
        <f t="array" ref="F89">IF((SMALL(IF(D$7:D$19&gt;=A89,D$7:D$19),1)-A89)&lt;(IF(A89-IFERROR(LARGE(IF(D$7:D$19&lt;=A89,D$7:D$19),1),D$19)&lt;0,A89+IFERROR(LARGE(IF(D$7:D$19&lt;=A89,D$7:D$19),1),D$19),A89-IFERROR(LARGE(IF(D$7:D$19&lt;=A89,D$7:D$19),1),D$19))),SMALL(IF(D$7:D$19&gt;=A89,D$7:D$19),1),IFERROR(LARGE(IF(D$7:D$19&lt;=A89,D$7:D$19),1),D$19))</f>
        <v>10000000</v>
      </c>
      <c r="G89" s="79">
        <f t="shared" si="28"/>
        <v>11</v>
      </c>
      <c r="H89" s="80"/>
      <c r="I89" s="59"/>
      <c r="J89" s="70"/>
      <c r="K89" s="98">
        <f t="array" ref="K89">IF((SMALL(IF(I$7:I$27&gt;=$A89,I$7:I$27),1)-$A89)&lt;(IF($A89-IFERROR(LARGE(IF(I$7:I$27&lt;=$A89,I$7:I$27),1),I$19)&lt;0,$A89+IFERROR(LARGE(IF(I$7:I$27&lt;=$A89,I$7:I$27),1),I$27),$A89-IFERROR(LARGE(IF(I$7:I$27&lt;=$A89,I$7:I$27),1),I$19))),SMALL(IF(I$7:I$27&gt;=$A89,I$7:I$27),1),IFERROR(LARGE(IF(I$7:I$27&lt;=$A89,I$7:I$27),1),I$27))</f>
        <v>10000000</v>
      </c>
      <c r="L89" s="79">
        <f t="shared" si="29"/>
        <v>11</v>
      </c>
      <c r="M89" s="78">
        <v>83</v>
      </c>
      <c r="N89" s="198">
        <f t="shared" si="44"/>
        <v>122258064.51612903</v>
      </c>
      <c r="O89" s="70">
        <f t="shared" si="45"/>
        <v>3</v>
      </c>
      <c r="P89" s="98">
        <f t="array" ref="P89">IF((SMALL(IF(N$7:N$106&gt;=$A89,N$7:N$106),1)-$A89)&lt;(IF($A89-IFERROR(LARGE(IF(N$7:N$106&lt;=$A89,N$7:N$106),1),N$106)&lt;0,$A89+IFERROR(LARGE(IF(N$7:N$106&lt;=$A89,N$7:N$106),1),N$106),$A89-IFERROR(LARGE(IF(N$7:N$106&lt;=$A89,N$7:N$106),1),N$106))),SMALL(IF(N$7:N$106&gt;=$A89,N$7:N$106),1),IFERROR(LARGE(IF(N$7:N$106&lt;=$A89,N$7:N$106),1),N$106))</f>
        <v>19673790.77615298</v>
      </c>
      <c r="Q89" s="79">
        <f t="shared" si="30"/>
        <v>11</v>
      </c>
      <c r="R89" s="127">
        <v>83</v>
      </c>
      <c r="S89" s="109">
        <f t="shared" si="31"/>
        <v>20000000</v>
      </c>
      <c r="T89" s="67">
        <f t="shared" si="32"/>
        <v>11</v>
      </c>
      <c r="U89" s="113">
        <f t="shared" si="33"/>
        <v>83</v>
      </c>
      <c r="V89" s="109">
        <f t="shared" si="34"/>
        <v>10000000</v>
      </c>
      <c r="W89" s="135">
        <f t="shared" si="35"/>
        <v>8.473684210526315</v>
      </c>
      <c r="X89" s="113">
        <f t="shared" ca="1" si="36"/>
        <v>9</v>
      </c>
      <c r="Y89" s="109">
        <f t="shared" si="37"/>
        <v>10000000</v>
      </c>
      <c r="Z89" s="135">
        <f t="shared" si="38"/>
        <v>7.5333333333333332</v>
      </c>
      <c r="AA89" s="113">
        <f t="shared" ca="1" si="39"/>
        <v>16</v>
      </c>
      <c r="AB89" s="109">
        <f t="shared" si="40"/>
        <v>19673790.77615298</v>
      </c>
      <c r="AC89" s="135">
        <f t="shared" si="41"/>
        <v>6</v>
      </c>
      <c r="AD89" s="49">
        <f t="shared" ca="1" si="42"/>
        <v>65</v>
      </c>
      <c r="AE89">
        <f t="shared" si="43"/>
        <v>1</v>
      </c>
      <c r="AF89">
        <v>30</v>
      </c>
    </row>
    <row r="90" spans="1:32" x14ac:dyDescent="0.25">
      <c r="A90" s="71">
        <v>21500000</v>
      </c>
      <c r="B90" s="63">
        <v>1</v>
      </c>
      <c r="C90" s="80"/>
      <c r="D90" s="59"/>
      <c r="E90" s="70"/>
      <c r="F90" s="98">
        <f t="array" ref="F90">IF((SMALL(IF(D$7:D$19&gt;=A90,D$7:D$19),1)-A90)&lt;(IF(A90-IFERROR(LARGE(IF(D$7:D$19&lt;=A90,D$7:D$19),1),D$19)&lt;0,A90+IFERROR(LARGE(IF(D$7:D$19&lt;=A90,D$7:D$19),1),D$19),A90-IFERROR(LARGE(IF(D$7:D$19&lt;=A90,D$7:D$19),1),D$19))),SMALL(IF(D$7:D$19&gt;=A90,D$7:D$19),1),IFERROR(LARGE(IF(D$7:D$19&lt;=A90,D$7:D$19),1),D$19))</f>
        <v>30000000</v>
      </c>
      <c r="G90" s="79">
        <f t="shared" si="28"/>
        <v>1</v>
      </c>
      <c r="H90" s="80"/>
      <c r="I90" s="59"/>
      <c r="J90" s="70"/>
      <c r="K90" s="98">
        <f t="array" ref="K90">IF((SMALL(IF(I$7:I$27&gt;=$A90,I$7:I$27),1)-$A90)&lt;(IF($A90-IFERROR(LARGE(IF(I$7:I$27&lt;=$A90,I$7:I$27),1),I$19)&lt;0,$A90+IFERROR(LARGE(IF(I$7:I$27&lt;=$A90,I$7:I$27),1),I$27),$A90-IFERROR(LARGE(IF(I$7:I$27&lt;=$A90,I$7:I$27),1),I$19))),SMALL(IF(I$7:I$27&gt;=$A90,I$7:I$27),1),IFERROR(LARGE(IF(I$7:I$27&lt;=$A90,I$7:I$27),1),I$27))</f>
        <v>30000000</v>
      </c>
      <c r="L90" s="79">
        <f t="shared" si="29"/>
        <v>1</v>
      </c>
      <c r="M90" s="80">
        <v>84</v>
      </c>
      <c r="N90" s="198">
        <v>130000000</v>
      </c>
      <c r="O90" s="70">
        <f t="shared" si="45"/>
        <v>2</v>
      </c>
      <c r="P90" s="98">
        <f t="array" ref="P90">IF((SMALL(IF(N$7:N$106&gt;=$A90,N$7:N$106),1)-$A90)&lt;(IF($A90-IFERROR(LARGE(IF(N$7:N$106&lt;=$A90,N$7:N$106),1),N$106)&lt;0,$A90+IFERROR(LARGE(IF(N$7:N$106&lt;=$A90,N$7:N$106),1),N$106),$A90-IFERROR(LARGE(IF(N$7:N$106&lt;=$A90,N$7:N$106),1),N$106))),SMALL(IF(N$7:N$106&gt;=$A90,N$7:N$106),1),IFERROR(LARGE(IF(N$7:N$106&lt;=$A90,N$7:N$106),1),N$106))</f>
        <v>21678290.213723283</v>
      </c>
      <c r="Q90" s="79">
        <f t="shared" si="30"/>
        <v>1</v>
      </c>
      <c r="R90" s="127">
        <v>84</v>
      </c>
      <c r="S90" s="109">
        <f t="shared" si="31"/>
        <v>21500000</v>
      </c>
      <c r="T90" s="67">
        <f t="shared" si="32"/>
        <v>1</v>
      </c>
      <c r="U90" s="113">
        <f t="shared" si="33"/>
        <v>84</v>
      </c>
      <c r="V90" s="109">
        <f t="shared" si="34"/>
        <v>30000000</v>
      </c>
      <c r="W90" s="135">
        <f t="shared" si="35"/>
        <v>3.9473684210526314</v>
      </c>
      <c r="X90" s="113">
        <f t="shared" ca="1" si="36"/>
        <v>10</v>
      </c>
      <c r="Y90" s="109">
        <f t="shared" si="37"/>
        <v>30000000</v>
      </c>
      <c r="Z90" s="135">
        <f t="shared" si="38"/>
        <v>4.117647058823529</v>
      </c>
      <c r="AA90" s="113">
        <f t="shared" ca="1" si="39"/>
        <v>17</v>
      </c>
      <c r="AB90" s="109">
        <f t="shared" si="40"/>
        <v>21678290.213723283</v>
      </c>
      <c r="AC90" s="135">
        <f t="shared" si="41"/>
        <v>3.3333333333333335</v>
      </c>
      <c r="AD90" s="49">
        <f t="shared" ca="1" si="42"/>
        <v>66</v>
      </c>
      <c r="AE90">
        <f t="shared" si="43"/>
        <v>1</v>
      </c>
      <c r="AF90">
        <v>29</v>
      </c>
    </row>
    <row r="91" spans="1:32" x14ac:dyDescent="0.25">
      <c r="A91" s="71">
        <v>22000000</v>
      </c>
      <c r="B91" s="63">
        <v>8</v>
      </c>
      <c r="C91" s="80"/>
      <c r="D91" s="59"/>
      <c r="E91" s="70"/>
      <c r="F91" s="98">
        <f t="array" ref="F91">IF((SMALL(IF(D$7:D$19&gt;=A91,D$7:D$19),1)-A91)&lt;(IF(A91-IFERROR(LARGE(IF(D$7:D$19&lt;=A91,D$7:D$19),1),D$19)&lt;0,A91+IFERROR(LARGE(IF(D$7:D$19&lt;=A91,D$7:D$19),1),D$19),A91-IFERROR(LARGE(IF(D$7:D$19&lt;=A91,D$7:D$19),1),D$19))),SMALL(IF(D$7:D$19&gt;=A91,D$7:D$19),1),IFERROR(LARGE(IF(D$7:D$19&lt;=A91,D$7:D$19),1),D$19))</f>
        <v>30000000</v>
      </c>
      <c r="G91" s="79">
        <f t="shared" si="28"/>
        <v>8</v>
      </c>
      <c r="H91" s="80"/>
      <c r="I91" s="59"/>
      <c r="J91" s="70"/>
      <c r="K91" s="98">
        <f t="array" ref="K91">IF((SMALL(IF(I$7:I$27&gt;=$A91,I$7:I$27),1)-$A91)&lt;(IF($A91-IFERROR(LARGE(IF(I$7:I$27&lt;=$A91,I$7:I$27),1),I$19)&lt;0,$A91+IFERROR(LARGE(IF(I$7:I$27&lt;=$A91,I$7:I$27),1),I$27),$A91-IFERROR(LARGE(IF(I$7:I$27&lt;=$A91,I$7:I$27),1),I$19))),SMALL(IF(I$7:I$27&gt;=$A91,I$7:I$27),1),IFERROR(LARGE(IF(I$7:I$27&lt;=$A91,I$7:I$27),1),I$27))</f>
        <v>30000000</v>
      </c>
      <c r="L91" s="79">
        <f t="shared" si="29"/>
        <v>8</v>
      </c>
      <c r="M91" s="78">
        <v>85</v>
      </c>
      <c r="N91" s="198">
        <f>N90+((($N$97-$N$90)/SUM($M$91:$M$97)*M91))</f>
        <v>146558441.55844155</v>
      </c>
      <c r="O91" s="70">
        <f t="shared" si="45"/>
        <v>0</v>
      </c>
      <c r="P91" s="98">
        <f t="array" ref="P91">IF((SMALL(IF(N$7:N$106&gt;=$A91,N$7:N$106),1)-$A91)&lt;(IF($A91-IFERROR(LARGE(IF(N$7:N$106&lt;=$A91,N$7:N$106),1),N$106)&lt;0,$A91+IFERROR(LARGE(IF(N$7:N$106&lt;=$A91,N$7:N$106),1),N$106),$A91-IFERROR(LARGE(IF(N$7:N$106&lt;=$A91,N$7:N$106),1),N$106))),SMALL(IF(N$7:N$106&gt;=$A91,N$7:N$106),1),IFERROR(LARGE(IF(N$7:N$106&lt;=$A91,N$7:N$106),1),N$106))</f>
        <v>21678290.213723283</v>
      </c>
      <c r="Q91" s="79">
        <f t="shared" si="30"/>
        <v>8</v>
      </c>
      <c r="R91" s="127">
        <v>85</v>
      </c>
      <c r="S91" s="109">
        <f t="shared" si="31"/>
        <v>22000000</v>
      </c>
      <c r="T91" s="67">
        <f t="shared" si="32"/>
        <v>8</v>
      </c>
      <c r="U91" s="113">
        <f t="shared" si="33"/>
        <v>85</v>
      </c>
      <c r="V91" s="109">
        <f t="shared" si="34"/>
        <v>30000000</v>
      </c>
      <c r="W91" s="135">
        <f t="shared" si="35"/>
        <v>3.9473684210526314</v>
      </c>
      <c r="X91" s="113">
        <f t="shared" ca="1" si="36"/>
        <v>10</v>
      </c>
      <c r="Y91" s="109">
        <f t="shared" si="37"/>
        <v>30000000</v>
      </c>
      <c r="Z91" s="135">
        <f t="shared" si="38"/>
        <v>4.117647058823529</v>
      </c>
      <c r="AA91" s="113">
        <f t="shared" ca="1" si="39"/>
        <v>17</v>
      </c>
      <c r="AB91" s="109">
        <f t="shared" si="40"/>
        <v>21678290.213723283</v>
      </c>
      <c r="AC91" s="135">
        <f t="shared" si="41"/>
        <v>3.3333333333333335</v>
      </c>
      <c r="AD91" s="49">
        <f t="shared" ca="1" si="42"/>
        <v>66</v>
      </c>
      <c r="AE91">
        <f t="shared" si="43"/>
        <v>1</v>
      </c>
      <c r="AF91">
        <v>28</v>
      </c>
    </row>
    <row r="92" spans="1:32" x14ac:dyDescent="0.25">
      <c r="A92" s="71">
        <v>22500000</v>
      </c>
      <c r="B92" s="63">
        <v>1</v>
      </c>
      <c r="C92" s="80"/>
      <c r="D92" s="59"/>
      <c r="E92" s="70"/>
      <c r="F92" s="98">
        <f t="array" ref="F92">IF((SMALL(IF(D$7:D$19&gt;=A92,D$7:D$19),1)-A92)&lt;(IF(A92-IFERROR(LARGE(IF(D$7:D$19&lt;=A92,D$7:D$19),1),D$19)&lt;0,A92+IFERROR(LARGE(IF(D$7:D$19&lt;=A92,D$7:D$19),1),D$19),A92-IFERROR(LARGE(IF(D$7:D$19&lt;=A92,D$7:D$19),1),D$19))),SMALL(IF(D$7:D$19&gt;=A92,D$7:D$19),1),IFERROR(LARGE(IF(D$7:D$19&lt;=A92,D$7:D$19),1),D$19))</f>
        <v>30000000</v>
      </c>
      <c r="G92" s="79">
        <f t="shared" si="28"/>
        <v>1</v>
      </c>
      <c r="H92" s="80"/>
      <c r="I92" s="59"/>
      <c r="J92" s="70"/>
      <c r="K92" s="98">
        <f t="array" ref="K92">IF((SMALL(IF(I$7:I$27&gt;=$A92,I$7:I$27),1)-$A92)&lt;(IF($A92-IFERROR(LARGE(IF(I$7:I$27&lt;=$A92,I$7:I$27),1),I$19)&lt;0,$A92+IFERROR(LARGE(IF(I$7:I$27&lt;=$A92,I$7:I$27),1),I$27),$A92-IFERROR(LARGE(IF(I$7:I$27&lt;=$A92,I$7:I$27),1),I$19))),SMALL(IF(I$7:I$27&gt;=$A92,I$7:I$27),1),IFERROR(LARGE(IF(I$7:I$27&lt;=$A92,I$7:I$27),1),I$27))</f>
        <v>30000000</v>
      </c>
      <c r="L92" s="79">
        <f t="shared" si="29"/>
        <v>1</v>
      </c>
      <c r="M92" s="80">
        <v>86</v>
      </c>
      <c r="N92" s="198">
        <f t="shared" ref="N92:N96" si="46">N91+((($N$97-$N$90)/SUM($M$91:$M$97)*M92))</f>
        <v>163311688.3116883</v>
      </c>
      <c r="O92" s="70">
        <f t="shared" si="45"/>
        <v>0</v>
      </c>
      <c r="P92" s="98">
        <f t="array" ref="P92">IF((SMALL(IF(N$7:N$106&gt;=$A92,N$7:N$106),1)-$A92)&lt;(IF($A92-IFERROR(LARGE(IF(N$7:N$106&lt;=$A92,N$7:N$106),1),N$106)&lt;0,$A92+IFERROR(LARGE(IF(N$7:N$106&lt;=$A92,N$7:N$106),1),N$106),$A92-IFERROR(LARGE(IF(N$7:N$106&lt;=$A92,N$7:N$106),1),N$106))),SMALL(IF(N$7:N$106&gt;=$A92,N$7:N$106),1),IFERROR(LARGE(IF(N$7:N$106&lt;=$A92,N$7:N$106),1),N$106))</f>
        <v>21678290.213723283</v>
      </c>
      <c r="Q92" s="79">
        <f t="shared" si="30"/>
        <v>1</v>
      </c>
      <c r="R92" s="127">
        <v>86</v>
      </c>
      <c r="S92" s="109">
        <f t="shared" si="31"/>
        <v>22500000</v>
      </c>
      <c r="T92" s="67">
        <f t="shared" si="32"/>
        <v>1</v>
      </c>
      <c r="U92" s="113">
        <f t="shared" si="33"/>
        <v>86</v>
      </c>
      <c r="V92" s="109">
        <f t="shared" si="34"/>
        <v>30000000</v>
      </c>
      <c r="W92" s="135">
        <f t="shared" si="35"/>
        <v>3.9473684210526314</v>
      </c>
      <c r="X92" s="113">
        <f t="shared" ca="1" si="36"/>
        <v>10</v>
      </c>
      <c r="Y92" s="109">
        <f t="shared" si="37"/>
        <v>30000000</v>
      </c>
      <c r="Z92" s="135">
        <f t="shared" si="38"/>
        <v>4.117647058823529</v>
      </c>
      <c r="AA92" s="113">
        <f t="shared" ca="1" si="39"/>
        <v>17</v>
      </c>
      <c r="AB92" s="109">
        <f t="shared" si="40"/>
        <v>21678290.213723283</v>
      </c>
      <c r="AC92" s="135">
        <f t="shared" si="41"/>
        <v>3.3333333333333335</v>
      </c>
      <c r="AD92" s="49">
        <f t="shared" ca="1" si="42"/>
        <v>66</v>
      </c>
      <c r="AE92">
        <f t="shared" si="43"/>
        <v>1</v>
      </c>
      <c r="AF92">
        <v>27</v>
      </c>
    </row>
    <row r="93" spans="1:32" x14ac:dyDescent="0.25">
      <c r="A93" s="71">
        <v>23000000</v>
      </c>
      <c r="B93" s="63">
        <v>2</v>
      </c>
      <c r="C93" s="80"/>
      <c r="D93" s="59"/>
      <c r="E93" s="70"/>
      <c r="F93" s="98">
        <f t="array" ref="F93">IF((SMALL(IF(D$7:D$19&gt;=A93,D$7:D$19),1)-A93)&lt;(IF(A93-IFERROR(LARGE(IF(D$7:D$19&lt;=A93,D$7:D$19),1),D$19)&lt;0,A93+IFERROR(LARGE(IF(D$7:D$19&lt;=A93,D$7:D$19),1),D$19),A93-IFERROR(LARGE(IF(D$7:D$19&lt;=A93,D$7:D$19),1),D$19))),SMALL(IF(D$7:D$19&gt;=A93,D$7:D$19),1),IFERROR(LARGE(IF(D$7:D$19&lt;=A93,D$7:D$19),1),D$19))</f>
        <v>30000000</v>
      </c>
      <c r="G93" s="79">
        <f t="shared" si="28"/>
        <v>2</v>
      </c>
      <c r="H93" s="80"/>
      <c r="I93" s="59"/>
      <c r="J93" s="70"/>
      <c r="K93" s="98">
        <f t="array" ref="K93">IF((SMALL(IF(I$7:I$27&gt;=$A93,I$7:I$27),1)-$A93)&lt;(IF($A93-IFERROR(LARGE(IF(I$7:I$27&lt;=$A93,I$7:I$27),1),I$19)&lt;0,$A93+IFERROR(LARGE(IF(I$7:I$27&lt;=$A93,I$7:I$27),1),I$27),$A93-IFERROR(LARGE(IF(I$7:I$27&lt;=$A93,I$7:I$27),1),I$19))),SMALL(IF(I$7:I$27&gt;=$A93,I$7:I$27),1),IFERROR(LARGE(IF(I$7:I$27&lt;=$A93,I$7:I$27),1),I$27))</f>
        <v>30000000</v>
      </c>
      <c r="L93" s="79">
        <f t="shared" si="29"/>
        <v>2</v>
      </c>
      <c r="M93" s="78">
        <v>87</v>
      </c>
      <c r="N93" s="198">
        <f t="shared" si="46"/>
        <v>180259740.25974026</v>
      </c>
      <c r="O93" s="70">
        <f t="shared" si="45"/>
        <v>0</v>
      </c>
      <c r="P93" s="98">
        <f t="array" ref="P93">IF((SMALL(IF(N$7:N$106&gt;=$A93,N$7:N$106),1)-$A93)&lt;(IF($A93-IFERROR(LARGE(IF(N$7:N$106&lt;=$A93,N$7:N$106),1),N$106)&lt;0,$A93+IFERROR(LARGE(IF(N$7:N$106&lt;=$A93,N$7:N$106),1),N$106),$A93-IFERROR(LARGE(IF(N$7:N$106&lt;=$A93,N$7:N$106),1),N$106))),SMALL(IF(N$7:N$106&gt;=$A93,N$7:N$106),1),IFERROR(LARGE(IF(N$7:N$106&lt;=$A93,N$7:N$106),1),N$106))</f>
        <v>23713160.854893137</v>
      </c>
      <c r="Q93" s="79">
        <f t="shared" si="30"/>
        <v>2</v>
      </c>
      <c r="R93" s="127">
        <v>87</v>
      </c>
      <c r="S93" s="109">
        <f t="shared" si="31"/>
        <v>23000000</v>
      </c>
      <c r="T93" s="67">
        <f t="shared" si="32"/>
        <v>2</v>
      </c>
      <c r="U93" s="113">
        <f t="shared" si="33"/>
        <v>87</v>
      </c>
      <c r="V93" s="109">
        <f t="shared" si="34"/>
        <v>30000000</v>
      </c>
      <c r="W93" s="135">
        <f t="shared" si="35"/>
        <v>3.9473684210526314</v>
      </c>
      <c r="X93" s="113">
        <f t="shared" ca="1" si="36"/>
        <v>10</v>
      </c>
      <c r="Y93" s="109">
        <f t="shared" si="37"/>
        <v>30000000</v>
      </c>
      <c r="Z93" s="135">
        <f t="shared" si="38"/>
        <v>4.117647058823529</v>
      </c>
      <c r="AA93" s="113">
        <f t="shared" ca="1" si="39"/>
        <v>17</v>
      </c>
      <c r="AB93" s="109">
        <f t="shared" si="40"/>
        <v>23713160.854893137</v>
      </c>
      <c r="AC93" s="135">
        <f t="shared" si="41"/>
        <v>2.5</v>
      </c>
      <c r="AD93" s="49">
        <f t="shared" ca="1" si="42"/>
        <v>67</v>
      </c>
      <c r="AE93">
        <f t="shared" si="43"/>
        <v>1</v>
      </c>
      <c r="AF93">
        <v>26</v>
      </c>
    </row>
    <row r="94" spans="1:32" x14ac:dyDescent="0.25">
      <c r="A94" s="71">
        <v>24000000</v>
      </c>
      <c r="B94" s="63">
        <v>3</v>
      </c>
      <c r="C94" s="80"/>
      <c r="D94" s="59"/>
      <c r="E94" s="70"/>
      <c r="F94" s="98">
        <f t="array" ref="F94">IF((SMALL(IF(D$7:D$19&gt;=A94,D$7:D$19),1)-A94)&lt;(IF(A94-IFERROR(LARGE(IF(D$7:D$19&lt;=A94,D$7:D$19),1),D$19)&lt;0,A94+IFERROR(LARGE(IF(D$7:D$19&lt;=A94,D$7:D$19),1),D$19),A94-IFERROR(LARGE(IF(D$7:D$19&lt;=A94,D$7:D$19),1),D$19))),SMALL(IF(D$7:D$19&gt;=A94,D$7:D$19),1),IFERROR(LARGE(IF(D$7:D$19&lt;=A94,D$7:D$19),1),D$19))</f>
        <v>30000000</v>
      </c>
      <c r="G94" s="79">
        <f t="shared" si="28"/>
        <v>3</v>
      </c>
      <c r="H94" s="80"/>
      <c r="I94" s="59"/>
      <c r="J94" s="70"/>
      <c r="K94" s="98">
        <f t="array" ref="K94">IF((SMALL(IF(I$7:I$27&gt;=$A94,I$7:I$27),1)-$A94)&lt;(IF($A94-IFERROR(LARGE(IF(I$7:I$27&lt;=$A94,I$7:I$27),1),I$19)&lt;0,$A94+IFERROR(LARGE(IF(I$7:I$27&lt;=$A94,I$7:I$27),1),I$27),$A94-IFERROR(LARGE(IF(I$7:I$27&lt;=$A94,I$7:I$27),1),I$19))),SMALL(IF(I$7:I$27&gt;=$A94,I$7:I$27),1),IFERROR(LARGE(IF(I$7:I$27&lt;=$A94,I$7:I$27),1),I$27))</f>
        <v>30000000</v>
      </c>
      <c r="L94" s="79">
        <f t="shared" si="29"/>
        <v>3</v>
      </c>
      <c r="M94" s="80">
        <v>88</v>
      </c>
      <c r="N94" s="198">
        <f t="shared" si="46"/>
        <v>197402597.4025974</v>
      </c>
      <c r="O94" s="70">
        <f t="shared" si="45"/>
        <v>0</v>
      </c>
      <c r="P94" s="98">
        <f t="array" ref="P94">IF((SMALL(IF(N$7:N$106&gt;=$A94,N$7:N$106),1)-$A94)&lt;(IF($A94-IFERROR(LARGE(IF(N$7:N$106&lt;=$A94,N$7:N$106),1),N$106)&lt;0,$A94+IFERROR(LARGE(IF(N$7:N$106&lt;=$A94,N$7:N$106),1),N$106),$A94-IFERROR(LARGE(IF(N$7:N$106&lt;=$A94,N$7:N$106),1),N$106))),SMALL(IF(N$7:N$106&gt;=$A94,N$7:N$106),1),IFERROR(LARGE(IF(N$7:N$106&lt;=$A94,N$7:N$106),1),N$106))</f>
        <v>23713160.854893137</v>
      </c>
      <c r="Q94" s="79">
        <f t="shared" si="30"/>
        <v>3</v>
      </c>
      <c r="R94" s="127">
        <v>88</v>
      </c>
      <c r="S94" s="109">
        <f t="shared" si="31"/>
        <v>24000000</v>
      </c>
      <c r="T94" s="67">
        <f t="shared" si="32"/>
        <v>3</v>
      </c>
      <c r="U94" s="113">
        <f t="shared" si="33"/>
        <v>88</v>
      </c>
      <c r="V94" s="109">
        <f t="shared" si="34"/>
        <v>30000000</v>
      </c>
      <c r="W94" s="135">
        <f t="shared" si="35"/>
        <v>3.9473684210526314</v>
      </c>
      <c r="X94" s="113">
        <f t="shared" ca="1" si="36"/>
        <v>10</v>
      </c>
      <c r="Y94" s="109">
        <f t="shared" si="37"/>
        <v>30000000</v>
      </c>
      <c r="Z94" s="135">
        <f t="shared" si="38"/>
        <v>4.117647058823529</v>
      </c>
      <c r="AA94" s="113">
        <f t="shared" ca="1" si="39"/>
        <v>17</v>
      </c>
      <c r="AB94" s="109">
        <f t="shared" si="40"/>
        <v>23713160.854893137</v>
      </c>
      <c r="AC94" s="135">
        <f t="shared" si="41"/>
        <v>2.5</v>
      </c>
      <c r="AD94" s="49">
        <f t="shared" ca="1" si="42"/>
        <v>67</v>
      </c>
      <c r="AE94">
        <f t="shared" si="43"/>
        <v>1</v>
      </c>
      <c r="AF94">
        <v>25</v>
      </c>
    </row>
    <row r="95" spans="1:32" x14ac:dyDescent="0.25">
      <c r="A95" s="71">
        <v>25000000</v>
      </c>
      <c r="B95" s="63">
        <v>9</v>
      </c>
      <c r="C95" s="80"/>
      <c r="D95" s="59"/>
      <c r="E95" s="70"/>
      <c r="F95" s="98">
        <f t="array" ref="F95">IF((SMALL(IF(D$7:D$19&gt;=A95,D$7:D$19),1)-A95)&lt;(IF(A95-IFERROR(LARGE(IF(D$7:D$19&lt;=A95,D$7:D$19),1),D$19)&lt;0,A95+IFERROR(LARGE(IF(D$7:D$19&lt;=A95,D$7:D$19),1),D$19),A95-IFERROR(LARGE(IF(D$7:D$19&lt;=A95,D$7:D$19),1),D$19))),SMALL(IF(D$7:D$19&gt;=A95,D$7:D$19),1),IFERROR(LARGE(IF(D$7:D$19&lt;=A95,D$7:D$19),1),D$19))</f>
        <v>30000000</v>
      </c>
      <c r="G95" s="79">
        <f t="shared" si="28"/>
        <v>9</v>
      </c>
      <c r="H95" s="80"/>
      <c r="I95" s="59"/>
      <c r="J95" s="70"/>
      <c r="K95" s="98">
        <f t="array" ref="K95">IF((SMALL(IF(I$7:I$27&gt;=$A95,I$7:I$27),1)-$A95)&lt;(IF($A95-IFERROR(LARGE(IF(I$7:I$27&lt;=$A95,I$7:I$27),1),I$19)&lt;0,$A95+IFERROR(LARGE(IF(I$7:I$27&lt;=$A95,I$7:I$27),1),I$27),$A95-IFERROR(LARGE(IF(I$7:I$27&lt;=$A95,I$7:I$27),1),I$19))),SMALL(IF(I$7:I$27&gt;=$A95,I$7:I$27),1),IFERROR(LARGE(IF(I$7:I$27&lt;=$A95,I$7:I$27),1),I$27))</f>
        <v>30000000</v>
      </c>
      <c r="L95" s="79">
        <f t="shared" si="29"/>
        <v>9</v>
      </c>
      <c r="M95" s="78">
        <v>89</v>
      </c>
      <c r="N95" s="198">
        <f t="shared" si="46"/>
        <v>214740259.74025974</v>
      </c>
      <c r="O95" s="70">
        <f t="shared" si="45"/>
        <v>0</v>
      </c>
      <c r="P95" s="98">
        <f t="array" ref="P95">IF((SMALL(IF(N$7:N$106&gt;=$A95,N$7:N$106),1)-$A95)&lt;(IF($A95-IFERROR(LARGE(IF(N$7:N$106&lt;=$A95,N$7:N$106),1),N$106)&lt;0,$A95+IFERROR(LARGE(IF(N$7:N$106&lt;=$A95,N$7:N$106),1),N$106),$A95-IFERROR(LARGE(IF(N$7:N$106&lt;=$A95,N$7:N$106),1),N$106))),SMALL(IF(N$7:N$106&gt;=$A95,N$7:N$106),1),IFERROR(LARGE(IF(N$7:N$106&lt;=$A95,N$7:N$106),1),N$106))</f>
        <v>25778402.69966254</v>
      </c>
      <c r="Q95" s="79">
        <f t="shared" si="30"/>
        <v>9</v>
      </c>
      <c r="R95" s="127">
        <v>89</v>
      </c>
      <c r="S95" s="109">
        <f t="shared" si="31"/>
        <v>25000000</v>
      </c>
      <c r="T95" s="67">
        <f t="shared" si="32"/>
        <v>9</v>
      </c>
      <c r="U95" s="113">
        <f t="shared" si="33"/>
        <v>89</v>
      </c>
      <c r="V95" s="109">
        <f t="shared" si="34"/>
        <v>30000000</v>
      </c>
      <c r="W95" s="135">
        <f t="shared" si="35"/>
        <v>3.9473684210526314</v>
      </c>
      <c r="X95" s="113">
        <f t="shared" ca="1" si="36"/>
        <v>10</v>
      </c>
      <c r="Y95" s="109">
        <f t="shared" si="37"/>
        <v>30000000</v>
      </c>
      <c r="Z95" s="135">
        <f t="shared" si="38"/>
        <v>4.117647058823529</v>
      </c>
      <c r="AA95" s="113">
        <f t="shared" ca="1" si="39"/>
        <v>17</v>
      </c>
      <c r="AB95" s="109">
        <f t="shared" si="40"/>
        <v>25778402.69966254</v>
      </c>
      <c r="AC95" s="135">
        <f t="shared" si="41"/>
        <v>5</v>
      </c>
      <c r="AD95" s="49">
        <f t="shared" ca="1" si="42"/>
        <v>68</v>
      </c>
      <c r="AE95">
        <f t="shared" si="43"/>
        <v>1</v>
      </c>
      <c r="AF95">
        <v>24</v>
      </c>
    </row>
    <row r="96" spans="1:32" x14ac:dyDescent="0.25">
      <c r="A96" s="71">
        <v>25500000</v>
      </c>
      <c r="B96" s="63">
        <v>1</v>
      </c>
      <c r="C96" s="80"/>
      <c r="D96" s="59"/>
      <c r="E96" s="70"/>
      <c r="F96" s="98">
        <f t="array" ref="F96">IF((SMALL(IF(D$7:D$19&gt;=A96,D$7:D$19),1)-A96)&lt;(IF(A96-IFERROR(LARGE(IF(D$7:D$19&lt;=A96,D$7:D$19),1),D$19)&lt;0,A96+IFERROR(LARGE(IF(D$7:D$19&lt;=A96,D$7:D$19),1),D$19),A96-IFERROR(LARGE(IF(D$7:D$19&lt;=A96,D$7:D$19),1),D$19))),SMALL(IF(D$7:D$19&gt;=A96,D$7:D$19),1),IFERROR(LARGE(IF(D$7:D$19&lt;=A96,D$7:D$19),1),D$19))</f>
        <v>30000000</v>
      </c>
      <c r="G96" s="79">
        <f t="shared" si="28"/>
        <v>1</v>
      </c>
      <c r="H96" s="80"/>
      <c r="I96" s="59"/>
      <c r="J96" s="70"/>
      <c r="K96" s="98">
        <f t="array" ref="K96">IF((SMALL(IF(I$7:I$27&gt;=$A96,I$7:I$27),1)-$A96)&lt;(IF($A96-IFERROR(LARGE(IF(I$7:I$27&lt;=$A96,I$7:I$27),1),I$19)&lt;0,$A96+IFERROR(LARGE(IF(I$7:I$27&lt;=$A96,I$7:I$27),1),I$27),$A96-IFERROR(LARGE(IF(I$7:I$27&lt;=$A96,I$7:I$27),1),I$19))),SMALL(IF(I$7:I$27&gt;=$A96,I$7:I$27),1),IFERROR(LARGE(IF(I$7:I$27&lt;=$A96,I$7:I$27),1),I$27))</f>
        <v>30000000</v>
      </c>
      <c r="L96" s="79">
        <f t="shared" si="29"/>
        <v>1</v>
      </c>
      <c r="M96" s="80">
        <v>90</v>
      </c>
      <c r="N96" s="198">
        <f t="shared" si="46"/>
        <v>232272727.27272728</v>
      </c>
      <c r="O96" s="70">
        <f t="shared" si="45"/>
        <v>0</v>
      </c>
      <c r="P96" s="98">
        <f t="array" ref="P96">IF((SMALL(IF(N$7:N$106&gt;=$A96,N$7:N$106),1)-$A96)&lt;(IF($A96-IFERROR(LARGE(IF(N$7:N$106&lt;=$A96,N$7:N$106),1),N$106)&lt;0,$A96+IFERROR(LARGE(IF(N$7:N$106&lt;=$A96,N$7:N$106),1),N$106),$A96-IFERROR(LARGE(IF(N$7:N$106&lt;=$A96,N$7:N$106),1),N$106))),SMALL(IF(N$7:N$106&gt;=$A96,N$7:N$106),1),IFERROR(LARGE(IF(N$7:N$106&lt;=$A96,N$7:N$106),1),N$106))</f>
        <v>25778402.69966254</v>
      </c>
      <c r="Q96" s="79">
        <f t="shared" si="30"/>
        <v>1</v>
      </c>
      <c r="R96" s="127">
        <v>90</v>
      </c>
      <c r="S96" s="109">
        <f t="shared" si="31"/>
        <v>25500000</v>
      </c>
      <c r="T96" s="67">
        <f t="shared" si="32"/>
        <v>1</v>
      </c>
      <c r="U96" s="113">
        <f t="shared" si="33"/>
        <v>90</v>
      </c>
      <c r="V96" s="109">
        <f t="shared" si="34"/>
        <v>30000000</v>
      </c>
      <c r="W96" s="135">
        <f t="shared" si="35"/>
        <v>3.9473684210526314</v>
      </c>
      <c r="X96" s="113">
        <f t="shared" ca="1" si="36"/>
        <v>10</v>
      </c>
      <c r="Y96" s="109">
        <f t="shared" si="37"/>
        <v>30000000</v>
      </c>
      <c r="Z96" s="135">
        <f t="shared" si="38"/>
        <v>4.117647058823529</v>
      </c>
      <c r="AA96" s="113">
        <f t="shared" ca="1" si="39"/>
        <v>17</v>
      </c>
      <c r="AB96" s="109">
        <f t="shared" si="40"/>
        <v>25778402.69966254</v>
      </c>
      <c r="AC96" s="135">
        <f t="shared" si="41"/>
        <v>5</v>
      </c>
      <c r="AD96" s="49">
        <f t="shared" ca="1" si="42"/>
        <v>68</v>
      </c>
      <c r="AE96">
        <f t="shared" si="43"/>
        <v>1</v>
      </c>
      <c r="AF96">
        <v>23</v>
      </c>
    </row>
    <row r="97" spans="1:32" x14ac:dyDescent="0.25">
      <c r="A97" s="71">
        <v>27000000</v>
      </c>
      <c r="B97" s="63">
        <v>1</v>
      </c>
      <c r="C97" s="80"/>
      <c r="D97" s="59"/>
      <c r="E97" s="70"/>
      <c r="F97" s="98">
        <f t="array" ref="F97">IF((SMALL(IF(D$7:D$19&gt;=A97,D$7:D$19),1)-A97)&lt;(IF(A97-IFERROR(LARGE(IF(D$7:D$19&lt;=A97,D$7:D$19),1),D$19)&lt;0,A97+IFERROR(LARGE(IF(D$7:D$19&lt;=A97,D$7:D$19),1),D$19),A97-IFERROR(LARGE(IF(D$7:D$19&lt;=A97,D$7:D$19),1),D$19))),SMALL(IF(D$7:D$19&gt;=A97,D$7:D$19),1),IFERROR(LARGE(IF(D$7:D$19&lt;=A97,D$7:D$19),1),D$19))</f>
        <v>30000000</v>
      </c>
      <c r="G97" s="79">
        <f t="shared" si="28"/>
        <v>1</v>
      </c>
      <c r="H97" s="80"/>
      <c r="I97" s="59"/>
      <c r="J97" s="70"/>
      <c r="K97" s="98">
        <f t="array" ref="K97">IF((SMALL(IF(I$7:I$27&gt;=$A97,I$7:I$27),1)-$A97)&lt;(IF($A97-IFERROR(LARGE(IF(I$7:I$27&lt;=$A97,I$7:I$27),1),I$19)&lt;0,$A97+IFERROR(LARGE(IF(I$7:I$27&lt;=$A97,I$7:I$27),1),I$27),$A97-IFERROR(LARGE(IF(I$7:I$27&lt;=$A97,I$7:I$27),1),I$19))),SMALL(IF(I$7:I$27&gt;=$A97,I$7:I$27),1),IFERROR(LARGE(IF(I$7:I$27&lt;=$A97,I$7:I$27),1),I$27))</f>
        <v>30000000</v>
      </c>
      <c r="L97" s="79">
        <f t="shared" si="29"/>
        <v>1</v>
      </c>
      <c r="M97" s="78">
        <v>91</v>
      </c>
      <c r="N97" s="198">
        <v>250000000</v>
      </c>
      <c r="O97" s="70">
        <f t="shared" si="45"/>
        <v>0</v>
      </c>
      <c r="P97" s="98">
        <f t="array" ref="P97">IF((SMALL(IF(N$7:N$106&gt;=$A97,N$7:N$106),1)-$A97)&lt;(IF($A97-IFERROR(LARGE(IF(N$7:N$106&lt;=$A97,N$7:N$106),1),N$106)&lt;0,$A97+IFERROR(LARGE(IF(N$7:N$106&lt;=$A97,N$7:N$106),1),N$106),$A97-IFERROR(LARGE(IF(N$7:N$106&lt;=$A97,N$7:N$106),1),N$106))),SMALL(IF(N$7:N$106&gt;=$A97,N$7:N$106),1),IFERROR(LARGE(IF(N$7:N$106&lt;=$A97,N$7:N$106),1),N$106))</f>
        <v>27874015.748031493</v>
      </c>
      <c r="Q97" s="79">
        <f t="shared" si="30"/>
        <v>1</v>
      </c>
      <c r="R97" s="127">
        <v>91</v>
      </c>
      <c r="S97" s="109">
        <f t="shared" si="31"/>
        <v>27000000</v>
      </c>
      <c r="T97" s="67">
        <f t="shared" si="32"/>
        <v>1</v>
      </c>
      <c r="U97" s="113">
        <f t="shared" si="33"/>
        <v>91</v>
      </c>
      <c r="V97" s="109">
        <f t="shared" si="34"/>
        <v>30000000</v>
      </c>
      <c r="W97" s="135">
        <f t="shared" si="35"/>
        <v>3.9473684210526314</v>
      </c>
      <c r="X97" s="113">
        <f t="shared" ca="1" si="36"/>
        <v>10</v>
      </c>
      <c r="Y97" s="109">
        <f t="shared" si="37"/>
        <v>30000000</v>
      </c>
      <c r="Z97" s="135">
        <f t="shared" si="38"/>
        <v>4.117647058823529</v>
      </c>
      <c r="AA97" s="113">
        <f t="shared" ca="1" si="39"/>
        <v>17</v>
      </c>
      <c r="AB97" s="109">
        <f t="shared" si="40"/>
        <v>27874015.748031493</v>
      </c>
      <c r="AC97" s="135">
        <f t="shared" si="41"/>
        <v>3</v>
      </c>
      <c r="AD97" s="49">
        <f t="shared" ca="1" si="42"/>
        <v>69</v>
      </c>
      <c r="AE97">
        <f t="shared" si="43"/>
        <v>1</v>
      </c>
      <c r="AF97">
        <v>22</v>
      </c>
    </row>
    <row r="98" spans="1:32" x14ac:dyDescent="0.25">
      <c r="A98" s="71">
        <v>28000000</v>
      </c>
      <c r="B98" s="63">
        <v>5</v>
      </c>
      <c r="C98" s="80"/>
      <c r="D98" s="59"/>
      <c r="E98" s="70"/>
      <c r="F98" s="98">
        <f t="array" ref="F98">IF((SMALL(IF(D$7:D$19&gt;=A98,D$7:D$19),1)-A98)&lt;(IF(A98-IFERROR(LARGE(IF(D$7:D$19&lt;=A98,D$7:D$19),1),D$19)&lt;0,A98+IFERROR(LARGE(IF(D$7:D$19&lt;=A98,D$7:D$19),1),D$19),A98-IFERROR(LARGE(IF(D$7:D$19&lt;=A98,D$7:D$19),1),D$19))),SMALL(IF(D$7:D$19&gt;=A98,D$7:D$19),1),IFERROR(LARGE(IF(D$7:D$19&lt;=A98,D$7:D$19),1),D$19))</f>
        <v>30000000</v>
      </c>
      <c r="G98" s="79">
        <f t="shared" si="28"/>
        <v>5</v>
      </c>
      <c r="H98" s="80"/>
      <c r="I98" s="59"/>
      <c r="J98" s="70"/>
      <c r="K98" s="98">
        <f t="array" ref="K98">IF((SMALL(IF(I$7:I$27&gt;=$A98,I$7:I$27),1)-$A98)&lt;(IF($A98-IFERROR(LARGE(IF(I$7:I$27&lt;=$A98,I$7:I$27),1),I$19)&lt;0,$A98+IFERROR(LARGE(IF(I$7:I$27&lt;=$A98,I$7:I$27),1),I$27),$A98-IFERROR(LARGE(IF(I$7:I$27&lt;=$A98,I$7:I$27),1),I$19))),SMALL(IF(I$7:I$27&gt;=$A98,I$7:I$27),1),IFERROR(LARGE(IF(I$7:I$27&lt;=$A98,I$7:I$27),1),I$27))</f>
        <v>30000000</v>
      </c>
      <c r="L98" s="79">
        <f t="shared" si="29"/>
        <v>5</v>
      </c>
      <c r="M98" s="80">
        <v>92</v>
      </c>
      <c r="N98" s="198">
        <f>N97+((($N$106-$N$97)/SUM($M$98:$M$106)*M98))</f>
        <v>281944444.44444442</v>
      </c>
      <c r="O98" s="70">
        <f t="shared" si="45"/>
        <v>0</v>
      </c>
      <c r="P98" s="98">
        <f t="array" ref="P98">IF((SMALL(IF(N$7:N$106&gt;=$A98,N$7:N$106),1)-$A98)&lt;(IF($A98-IFERROR(LARGE(IF(N$7:N$106&lt;=$A98,N$7:N$106),1),N$106)&lt;0,$A98+IFERROR(LARGE(IF(N$7:N$106&lt;=$A98,N$7:N$106),1),N$106),$A98-IFERROR(LARGE(IF(N$7:N$106&lt;=$A98,N$7:N$106),1),N$106))),SMALL(IF(N$7:N$106&gt;=$A98,N$7:N$106),1),IFERROR(LARGE(IF(N$7:N$106&lt;=$A98,N$7:N$106),1),N$106))</f>
        <v>27874015.748031493</v>
      </c>
      <c r="Q98" s="79">
        <f t="shared" si="30"/>
        <v>5</v>
      </c>
      <c r="R98" s="127">
        <v>92</v>
      </c>
      <c r="S98" s="109">
        <f t="shared" si="31"/>
        <v>28000000</v>
      </c>
      <c r="T98" s="67">
        <f t="shared" si="32"/>
        <v>5</v>
      </c>
      <c r="U98" s="113">
        <f t="shared" si="33"/>
        <v>92</v>
      </c>
      <c r="V98" s="109">
        <f t="shared" si="34"/>
        <v>30000000</v>
      </c>
      <c r="W98" s="135">
        <f t="shared" si="35"/>
        <v>3.9473684210526314</v>
      </c>
      <c r="X98" s="113">
        <f t="shared" ca="1" si="36"/>
        <v>10</v>
      </c>
      <c r="Y98" s="109">
        <f t="shared" si="37"/>
        <v>30000000</v>
      </c>
      <c r="Z98" s="135">
        <f t="shared" si="38"/>
        <v>4.117647058823529</v>
      </c>
      <c r="AA98" s="113">
        <f t="shared" ca="1" si="39"/>
        <v>17</v>
      </c>
      <c r="AB98" s="109">
        <f t="shared" si="40"/>
        <v>27874015.748031493</v>
      </c>
      <c r="AC98" s="135">
        <f t="shared" si="41"/>
        <v>3</v>
      </c>
      <c r="AD98" s="49">
        <f t="shared" ca="1" si="42"/>
        <v>69</v>
      </c>
      <c r="AE98">
        <f t="shared" si="43"/>
        <v>1</v>
      </c>
      <c r="AF98">
        <v>21</v>
      </c>
    </row>
    <row r="99" spans="1:32" x14ac:dyDescent="0.25">
      <c r="A99" s="71">
        <v>29500000</v>
      </c>
      <c r="B99" s="63">
        <v>1</v>
      </c>
      <c r="C99" s="80"/>
      <c r="D99" s="59"/>
      <c r="E99" s="70"/>
      <c r="F99" s="98">
        <f t="array" ref="F99">IF((SMALL(IF(D$7:D$19&gt;=A99,D$7:D$19),1)-A99)&lt;(IF(A99-IFERROR(LARGE(IF(D$7:D$19&lt;=A99,D$7:D$19),1),D$19)&lt;0,A99+IFERROR(LARGE(IF(D$7:D$19&lt;=A99,D$7:D$19),1),D$19),A99-IFERROR(LARGE(IF(D$7:D$19&lt;=A99,D$7:D$19),1),D$19))),SMALL(IF(D$7:D$19&gt;=A99,D$7:D$19),1),IFERROR(LARGE(IF(D$7:D$19&lt;=A99,D$7:D$19),1),D$19))</f>
        <v>30000000</v>
      </c>
      <c r="G99" s="79">
        <f t="shared" si="28"/>
        <v>1</v>
      </c>
      <c r="H99" s="80"/>
      <c r="I99" s="59"/>
      <c r="J99" s="70"/>
      <c r="K99" s="98">
        <f t="array" ref="K99">IF((SMALL(IF(I$7:I$27&gt;=$A99,I$7:I$27),1)-$A99)&lt;(IF($A99-IFERROR(LARGE(IF(I$7:I$27&lt;=$A99,I$7:I$27),1),I$19)&lt;0,$A99+IFERROR(LARGE(IF(I$7:I$27&lt;=$A99,I$7:I$27),1),I$27),$A99-IFERROR(LARGE(IF(I$7:I$27&lt;=$A99,I$7:I$27),1),I$19))),SMALL(IF(I$7:I$27&gt;=$A99,I$7:I$27),1),IFERROR(LARGE(IF(I$7:I$27&lt;=$A99,I$7:I$27),1),I$27))</f>
        <v>30000000</v>
      </c>
      <c r="L99" s="79">
        <f t="shared" si="29"/>
        <v>1</v>
      </c>
      <c r="M99" s="78">
        <v>93</v>
      </c>
      <c r="N99" s="198">
        <f t="shared" ref="N99:N105" si="47">N98+((($N$106-$N$97)/SUM($M$98:$M$106)*M99))</f>
        <v>314236111.1111111</v>
      </c>
      <c r="O99" s="70">
        <f t="shared" si="45"/>
        <v>0</v>
      </c>
      <c r="P99" s="98">
        <f t="array" ref="P99">IF((SMALL(IF(N$7:N$106&gt;=$A99,N$7:N$106),1)-$A99)&lt;(IF($A99-IFERROR(LARGE(IF(N$7:N$106&lt;=$A99,N$7:N$106),1),N$106)&lt;0,$A99+IFERROR(LARGE(IF(N$7:N$106&lt;=$A99,N$7:N$106),1),N$106),$A99-IFERROR(LARGE(IF(N$7:N$106&lt;=$A99,N$7:N$106),1),N$106))),SMALL(IF(N$7:N$106&gt;=$A99,N$7:N$106),1),IFERROR(LARGE(IF(N$7:N$106&lt;=$A99,N$7:N$106),1),N$106))</f>
        <v>30000000</v>
      </c>
      <c r="Q99" s="79">
        <f t="shared" si="30"/>
        <v>1</v>
      </c>
      <c r="R99" s="127">
        <v>93</v>
      </c>
      <c r="S99" s="109">
        <f t="shared" si="31"/>
        <v>29500000</v>
      </c>
      <c r="T99" s="67">
        <f t="shared" si="32"/>
        <v>1</v>
      </c>
      <c r="U99" s="113">
        <f t="shared" si="33"/>
        <v>93</v>
      </c>
      <c r="V99" s="109">
        <f t="shared" si="34"/>
        <v>30000000</v>
      </c>
      <c r="W99" s="135">
        <f t="shared" si="35"/>
        <v>3.9473684210526314</v>
      </c>
      <c r="X99" s="113">
        <f t="shared" ca="1" si="36"/>
        <v>10</v>
      </c>
      <c r="Y99" s="109">
        <f t="shared" si="37"/>
        <v>30000000</v>
      </c>
      <c r="Z99" s="135">
        <f t="shared" si="38"/>
        <v>4.117647058823529</v>
      </c>
      <c r="AA99" s="113">
        <f t="shared" ca="1" si="39"/>
        <v>17</v>
      </c>
      <c r="AB99" s="109">
        <f t="shared" si="40"/>
        <v>30000000</v>
      </c>
      <c r="AC99" s="135">
        <f t="shared" si="41"/>
        <v>5.666666666666667</v>
      </c>
      <c r="AD99" s="49">
        <f t="shared" ca="1" si="42"/>
        <v>70</v>
      </c>
      <c r="AE99">
        <f t="shared" si="43"/>
        <v>1</v>
      </c>
      <c r="AF99">
        <v>20</v>
      </c>
    </row>
    <row r="100" spans="1:32" x14ac:dyDescent="0.25">
      <c r="A100" s="71">
        <v>30000000</v>
      </c>
      <c r="B100" s="63">
        <v>10</v>
      </c>
      <c r="C100" s="80"/>
      <c r="D100" s="59"/>
      <c r="E100" s="70"/>
      <c r="F100" s="98">
        <f t="array" ref="F100">IF((SMALL(IF(D$7:D$19&gt;=A100,D$7:D$19),1)-A100)&lt;(IF(A100-IFERROR(LARGE(IF(D$7:D$19&lt;=A100,D$7:D$19),1),D$19)&lt;0,A100+IFERROR(LARGE(IF(D$7:D$19&lt;=A100,D$7:D$19),1),D$19),A100-IFERROR(LARGE(IF(D$7:D$19&lt;=A100,D$7:D$19),1),D$19))),SMALL(IF(D$7:D$19&gt;=A100,D$7:D$19),1),IFERROR(LARGE(IF(D$7:D$19&lt;=A100,D$7:D$19),1),D$19))</f>
        <v>30000000</v>
      </c>
      <c r="G100" s="79">
        <f t="shared" si="28"/>
        <v>10</v>
      </c>
      <c r="H100" s="80"/>
      <c r="I100" s="59"/>
      <c r="J100" s="70"/>
      <c r="K100" s="98">
        <f t="array" ref="K100">IF((SMALL(IF(I$7:I$27&gt;=$A100,I$7:I$27),1)-$A100)&lt;(IF($A100-IFERROR(LARGE(IF(I$7:I$27&lt;=$A100,I$7:I$27),1),I$19)&lt;0,$A100+IFERROR(LARGE(IF(I$7:I$27&lt;=$A100,I$7:I$27),1),I$27),$A100-IFERROR(LARGE(IF(I$7:I$27&lt;=$A100,I$7:I$27),1),I$19))),SMALL(IF(I$7:I$27&gt;=$A100,I$7:I$27),1),IFERROR(LARGE(IF(I$7:I$27&lt;=$A100,I$7:I$27),1),I$27))</f>
        <v>30000000</v>
      </c>
      <c r="L100" s="79">
        <f t="shared" si="29"/>
        <v>10</v>
      </c>
      <c r="M100" s="80">
        <v>94</v>
      </c>
      <c r="N100" s="198">
        <f t="shared" si="47"/>
        <v>346875000</v>
      </c>
      <c r="O100" s="70">
        <f t="shared" si="45"/>
        <v>0</v>
      </c>
      <c r="P100" s="98">
        <f t="array" ref="P100">IF((SMALL(IF(N$7:N$106&gt;=$A100,N$7:N$106),1)-$A100)&lt;(IF($A100-IFERROR(LARGE(IF(N$7:N$106&lt;=$A100,N$7:N$106),1),N$106)&lt;0,$A100+IFERROR(LARGE(IF(N$7:N$106&lt;=$A100,N$7:N$106),1),N$106),$A100-IFERROR(LARGE(IF(N$7:N$106&lt;=$A100,N$7:N$106),1),N$106))),SMALL(IF(N$7:N$106&gt;=$A100,N$7:N$106),1),IFERROR(LARGE(IF(N$7:N$106&lt;=$A100,N$7:N$106),1),N$106))</f>
        <v>30000000</v>
      </c>
      <c r="Q100" s="79">
        <f t="shared" si="30"/>
        <v>10</v>
      </c>
      <c r="R100" s="127">
        <v>94</v>
      </c>
      <c r="S100" s="109">
        <f t="shared" si="31"/>
        <v>30000000</v>
      </c>
      <c r="T100" s="67">
        <f t="shared" si="32"/>
        <v>10</v>
      </c>
      <c r="U100" s="113">
        <f t="shared" si="33"/>
        <v>94</v>
      </c>
      <c r="V100" s="109">
        <f t="shared" si="34"/>
        <v>30000000</v>
      </c>
      <c r="W100" s="135">
        <f t="shared" si="35"/>
        <v>3.9473684210526314</v>
      </c>
      <c r="X100" s="113">
        <f t="shared" ca="1" si="36"/>
        <v>10</v>
      </c>
      <c r="Y100" s="109">
        <f t="shared" si="37"/>
        <v>30000000</v>
      </c>
      <c r="Z100" s="135">
        <f t="shared" si="38"/>
        <v>4.117647058823529</v>
      </c>
      <c r="AA100" s="113">
        <f t="shared" ca="1" si="39"/>
        <v>17</v>
      </c>
      <c r="AB100" s="109">
        <f t="shared" si="40"/>
        <v>30000000</v>
      </c>
      <c r="AC100" s="135">
        <f t="shared" si="41"/>
        <v>5.666666666666667</v>
      </c>
      <c r="AD100" s="49">
        <f t="shared" ca="1" si="42"/>
        <v>70</v>
      </c>
      <c r="AE100">
        <f t="shared" si="43"/>
        <v>1</v>
      </c>
      <c r="AF100">
        <v>19</v>
      </c>
    </row>
    <row r="101" spans="1:32" x14ac:dyDescent="0.25">
      <c r="A101" s="71">
        <v>32000000</v>
      </c>
      <c r="B101" s="63">
        <v>6</v>
      </c>
      <c r="C101" s="80"/>
      <c r="D101" s="59"/>
      <c r="E101" s="70"/>
      <c r="F101" s="98">
        <f t="array" ref="F101">IF((SMALL(IF(D$7:D$19&gt;=A101,D$7:D$19),1)-A101)&lt;(IF(A101-IFERROR(LARGE(IF(D$7:D$19&lt;=A101,D$7:D$19),1),D$19)&lt;0,A101+IFERROR(LARGE(IF(D$7:D$19&lt;=A101,D$7:D$19),1),D$19),A101-IFERROR(LARGE(IF(D$7:D$19&lt;=A101,D$7:D$19),1),D$19))),SMALL(IF(D$7:D$19&gt;=A101,D$7:D$19),1),IFERROR(LARGE(IF(D$7:D$19&lt;=A101,D$7:D$19),1),D$19))</f>
        <v>30000000</v>
      </c>
      <c r="G101" s="79">
        <f t="shared" si="28"/>
        <v>6</v>
      </c>
      <c r="H101" s="80"/>
      <c r="I101" s="59"/>
      <c r="J101" s="70"/>
      <c r="K101" s="98">
        <f t="array" ref="K101">IF((SMALL(IF(I$7:I$27&gt;=$A101,I$7:I$27),1)-$A101)&lt;(IF($A101-IFERROR(LARGE(IF(I$7:I$27&lt;=$A101,I$7:I$27),1),I$19)&lt;0,$A101+IFERROR(LARGE(IF(I$7:I$27&lt;=$A101,I$7:I$27),1),I$27),$A101-IFERROR(LARGE(IF(I$7:I$27&lt;=$A101,I$7:I$27),1),I$19))),SMALL(IF(I$7:I$27&gt;=$A101,I$7:I$27),1),IFERROR(LARGE(IF(I$7:I$27&lt;=$A101,I$7:I$27),1),I$27))</f>
        <v>30000000</v>
      </c>
      <c r="L101" s="79">
        <f t="shared" si="29"/>
        <v>6</v>
      </c>
      <c r="M101" s="78">
        <v>95</v>
      </c>
      <c r="N101" s="198">
        <f t="shared" si="47"/>
        <v>379861111.1111111</v>
      </c>
      <c r="O101" s="70">
        <f t="shared" si="45"/>
        <v>0</v>
      </c>
      <c r="P101" s="98">
        <f t="array" ref="P101">IF((SMALL(IF(N$7:N$106&gt;=$A101,N$7:N$106),1)-$A101)&lt;(IF($A101-IFERROR(LARGE(IF(N$7:N$106&lt;=$A101,N$7:N$106),1),N$106)&lt;0,$A101+IFERROR(LARGE(IF(N$7:N$106&lt;=$A101,N$7:N$106),1),N$106),$A101-IFERROR(LARGE(IF(N$7:N$106&lt;=$A101,N$7:N$106),1),N$106))),SMALL(IF(N$7:N$106&gt;=$A101,N$7:N$106),1),IFERROR(LARGE(IF(N$7:N$106&lt;=$A101,N$7:N$106),1),N$106))</f>
        <v>30000000</v>
      </c>
      <c r="Q101" s="79">
        <f t="shared" si="30"/>
        <v>6</v>
      </c>
      <c r="R101" s="127">
        <v>95</v>
      </c>
      <c r="S101" s="109">
        <f t="shared" si="31"/>
        <v>32000000</v>
      </c>
      <c r="T101" s="67">
        <f t="shared" si="32"/>
        <v>6</v>
      </c>
      <c r="U101" s="113">
        <f t="shared" si="33"/>
        <v>95</v>
      </c>
      <c r="V101" s="109">
        <f t="shared" si="34"/>
        <v>30000000</v>
      </c>
      <c r="W101" s="135">
        <f t="shared" si="35"/>
        <v>3.9473684210526314</v>
      </c>
      <c r="X101" s="113">
        <f t="shared" ca="1" si="36"/>
        <v>10</v>
      </c>
      <c r="Y101" s="109">
        <f t="shared" si="37"/>
        <v>30000000</v>
      </c>
      <c r="Z101" s="135">
        <f t="shared" si="38"/>
        <v>4.117647058823529</v>
      </c>
      <c r="AA101" s="113">
        <f t="shared" ca="1" si="39"/>
        <v>17</v>
      </c>
      <c r="AB101" s="109">
        <f t="shared" si="40"/>
        <v>30000000</v>
      </c>
      <c r="AC101" s="135">
        <f t="shared" si="41"/>
        <v>5.666666666666667</v>
      </c>
      <c r="AD101" s="49">
        <f t="shared" ca="1" si="42"/>
        <v>70</v>
      </c>
      <c r="AE101">
        <f t="shared" si="43"/>
        <v>1</v>
      </c>
      <c r="AF101">
        <v>18</v>
      </c>
    </row>
    <row r="102" spans="1:32" x14ac:dyDescent="0.25">
      <c r="A102" s="71">
        <v>35000000</v>
      </c>
      <c r="B102" s="63">
        <v>4</v>
      </c>
      <c r="C102" s="80"/>
      <c r="D102" s="59"/>
      <c r="E102" s="70"/>
      <c r="F102" s="98">
        <f t="array" ref="F102">IF((SMALL(IF(D$7:D$19&gt;=A102,D$7:D$19),1)-A102)&lt;(IF(A102-IFERROR(LARGE(IF(D$7:D$19&lt;=A102,D$7:D$19),1),D$19)&lt;0,A102+IFERROR(LARGE(IF(D$7:D$19&lt;=A102,D$7:D$19),1),D$19),A102-IFERROR(LARGE(IF(D$7:D$19&lt;=A102,D$7:D$19),1),D$19))),SMALL(IF(D$7:D$19&gt;=A102,D$7:D$19),1),IFERROR(LARGE(IF(D$7:D$19&lt;=A102,D$7:D$19),1),D$19))</f>
        <v>30000000</v>
      </c>
      <c r="G102" s="79">
        <f t="shared" si="28"/>
        <v>4</v>
      </c>
      <c r="H102" s="80"/>
      <c r="I102" s="59"/>
      <c r="J102" s="70"/>
      <c r="K102" s="98">
        <f t="array" ref="K102">IF((SMALL(IF(I$7:I$27&gt;=$A102,I$7:I$27),1)-$A102)&lt;(IF($A102-IFERROR(LARGE(IF(I$7:I$27&lt;=$A102,I$7:I$27),1),I$19)&lt;0,$A102+IFERROR(LARGE(IF(I$7:I$27&lt;=$A102,I$7:I$27),1),I$27),$A102-IFERROR(LARGE(IF(I$7:I$27&lt;=$A102,I$7:I$27),1),I$19))),SMALL(IF(I$7:I$27&gt;=$A102,I$7:I$27),1),IFERROR(LARGE(IF(I$7:I$27&lt;=$A102,I$7:I$27),1),I$27))</f>
        <v>30000000</v>
      </c>
      <c r="L102" s="79">
        <f t="shared" si="29"/>
        <v>4</v>
      </c>
      <c r="M102" s="80">
        <v>96</v>
      </c>
      <c r="N102" s="198">
        <f t="shared" si="47"/>
        <v>413194444.44444442</v>
      </c>
      <c r="O102" s="70">
        <f t="shared" si="45"/>
        <v>0</v>
      </c>
      <c r="P102" s="98">
        <f t="array" ref="P102">IF((SMALL(IF(N$7:N$106&gt;=$A102,N$7:N$106),1)-$A102)&lt;(IF($A102-IFERROR(LARGE(IF(N$7:N$106&lt;=$A102,N$7:N$106),1),N$106)&lt;0,$A102+IFERROR(LARGE(IF(N$7:N$106&lt;=$A102,N$7:N$106),1),N$106),$A102-IFERROR(LARGE(IF(N$7:N$106&lt;=$A102,N$7:N$106),1),N$106))),SMALL(IF(N$7:N$106&gt;=$A102,N$7:N$106),1),IFERROR(LARGE(IF(N$7:N$106&lt;=$A102,N$7:N$106),1),N$106))</f>
        <v>36543778.801843315</v>
      </c>
      <c r="Q102" s="79">
        <f t="shared" si="30"/>
        <v>4</v>
      </c>
      <c r="R102" s="127">
        <v>96</v>
      </c>
      <c r="S102" s="109">
        <f t="shared" si="31"/>
        <v>35000000</v>
      </c>
      <c r="T102" s="67">
        <f t="shared" si="32"/>
        <v>4</v>
      </c>
      <c r="U102" s="113">
        <f t="shared" si="33"/>
        <v>96</v>
      </c>
      <c r="V102" s="109">
        <f t="shared" si="34"/>
        <v>30000000</v>
      </c>
      <c r="W102" s="135">
        <f t="shared" si="35"/>
        <v>3.9473684210526314</v>
      </c>
      <c r="X102" s="113">
        <f t="shared" ca="1" si="36"/>
        <v>10</v>
      </c>
      <c r="Y102" s="109">
        <f t="shared" si="37"/>
        <v>30000000</v>
      </c>
      <c r="Z102" s="135">
        <f t="shared" si="38"/>
        <v>4.117647058823529</v>
      </c>
      <c r="AA102" s="113">
        <f t="shared" ca="1" si="39"/>
        <v>17</v>
      </c>
      <c r="AB102" s="109">
        <f t="shared" si="40"/>
        <v>36543778.801843315</v>
      </c>
      <c r="AC102" s="135">
        <f t="shared" si="41"/>
        <v>3</v>
      </c>
      <c r="AD102" s="49">
        <f t="shared" ca="1" si="42"/>
        <v>71</v>
      </c>
      <c r="AE102">
        <f t="shared" si="43"/>
        <v>1</v>
      </c>
      <c r="AF102">
        <v>17</v>
      </c>
    </row>
    <row r="103" spans="1:32" x14ac:dyDescent="0.25">
      <c r="A103" s="71">
        <v>36000000</v>
      </c>
      <c r="B103" s="63">
        <v>2</v>
      </c>
      <c r="C103" s="80"/>
      <c r="D103" s="59"/>
      <c r="E103" s="70"/>
      <c r="F103" s="98">
        <f t="array" ref="F103">IF((SMALL(IF(D$7:D$19&gt;=A103,D$7:D$19),1)-A103)&lt;(IF(A103-IFERROR(LARGE(IF(D$7:D$19&lt;=A103,D$7:D$19),1),D$19)&lt;0,A103+IFERROR(LARGE(IF(D$7:D$19&lt;=A103,D$7:D$19),1),D$19),A103-IFERROR(LARGE(IF(D$7:D$19&lt;=A103,D$7:D$19),1),D$19))),SMALL(IF(D$7:D$19&gt;=A103,D$7:D$19),1),IFERROR(LARGE(IF(D$7:D$19&lt;=A103,D$7:D$19),1),D$19))</f>
        <v>30000000</v>
      </c>
      <c r="G103" s="79">
        <f t="shared" si="28"/>
        <v>2</v>
      </c>
      <c r="H103" s="80"/>
      <c r="I103" s="59"/>
      <c r="J103" s="70"/>
      <c r="K103" s="98">
        <f t="array" ref="K103">IF((SMALL(IF(I$7:I$27&gt;=$A103,I$7:I$27),1)-$A103)&lt;(IF($A103-IFERROR(LARGE(IF(I$7:I$27&lt;=$A103,I$7:I$27),1),I$19)&lt;0,$A103+IFERROR(LARGE(IF(I$7:I$27&lt;=$A103,I$7:I$27),1),I$27),$A103-IFERROR(LARGE(IF(I$7:I$27&lt;=$A103,I$7:I$27),1),I$19))),SMALL(IF(I$7:I$27&gt;=$A103,I$7:I$27),1),IFERROR(LARGE(IF(I$7:I$27&lt;=$A103,I$7:I$27),1),I$27))</f>
        <v>30000000</v>
      </c>
      <c r="L103" s="79">
        <f t="shared" si="29"/>
        <v>2</v>
      </c>
      <c r="M103" s="78">
        <v>97</v>
      </c>
      <c r="N103" s="198">
        <f t="shared" si="47"/>
        <v>446875000</v>
      </c>
      <c r="O103" s="70">
        <f t="shared" si="45"/>
        <v>0</v>
      </c>
      <c r="P103" s="98">
        <f t="array" ref="P103">IF((SMALL(IF(N$7:N$106&gt;=$A103,N$7:N$106),1)-$A103)&lt;(IF($A103-IFERROR(LARGE(IF(N$7:N$106&lt;=$A103,N$7:N$106),1),N$106)&lt;0,$A103+IFERROR(LARGE(IF(N$7:N$106&lt;=$A103,N$7:N$106),1),N$106),$A103-IFERROR(LARGE(IF(N$7:N$106&lt;=$A103,N$7:N$106),1),N$106))),SMALL(IF(N$7:N$106&gt;=$A103,N$7:N$106),1),IFERROR(LARGE(IF(N$7:N$106&lt;=$A103,N$7:N$106),1),N$106))</f>
        <v>36543778.801843315</v>
      </c>
      <c r="Q103" s="79">
        <f t="shared" si="30"/>
        <v>2</v>
      </c>
      <c r="R103" s="127">
        <v>97</v>
      </c>
      <c r="S103" s="109">
        <f t="shared" si="31"/>
        <v>36000000</v>
      </c>
      <c r="T103" s="67">
        <f t="shared" si="32"/>
        <v>2</v>
      </c>
      <c r="U103" s="113">
        <f t="shared" si="33"/>
        <v>97</v>
      </c>
      <c r="V103" s="109">
        <f t="shared" si="34"/>
        <v>30000000</v>
      </c>
      <c r="W103" s="135">
        <f t="shared" si="35"/>
        <v>3.9473684210526314</v>
      </c>
      <c r="X103" s="113">
        <f t="shared" ca="1" si="36"/>
        <v>10</v>
      </c>
      <c r="Y103" s="109">
        <f t="shared" si="37"/>
        <v>30000000</v>
      </c>
      <c r="Z103" s="135">
        <f t="shared" si="38"/>
        <v>4.117647058823529</v>
      </c>
      <c r="AA103" s="113">
        <f t="shared" ca="1" si="39"/>
        <v>17</v>
      </c>
      <c r="AB103" s="109">
        <f t="shared" si="40"/>
        <v>36543778.801843315</v>
      </c>
      <c r="AC103" s="135">
        <f t="shared" si="41"/>
        <v>3</v>
      </c>
      <c r="AD103" s="49">
        <f t="shared" ca="1" si="42"/>
        <v>71</v>
      </c>
      <c r="AE103">
        <f t="shared" si="43"/>
        <v>1</v>
      </c>
      <c r="AF103">
        <v>16</v>
      </c>
    </row>
    <row r="104" spans="1:32" x14ac:dyDescent="0.25">
      <c r="A104" s="71">
        <v>40000000</v>
      </c>
      <c r="B104" s="63">
        <v>12</v>
      </c>
      <c r="C104" s="80"/>
      <c r="D104" s="59"/>
      <c r="E104" s="70"/>
      <c r="F104" s="98">
        <f t="array" ref="F104">IF((SMALL(IF(D$7:D$19&gt;=A104,D$7:D$19),1)-A104)&lt;(IF(A104-IFERROR(LARGE(IF(D$7:D$19&lt;=A104,D$7:D$19),1),D$19)&lt;0,A104+IFERROR(LARGE(IF(D$7:D$19&lt;=A104,D$7:D$19),1),D$19),A104-IFERROR(LARGE(IF(D$7:D$19&lt;=A104,D$7:D$19),1),D$19))),SMALL(IF(D$7:D$19&gt;=A104,D$7:D$19),1),IFERROR(LARGE(IF(D$7:D$19&lt;=A104,D$7:D$19),1),D$19))</f>
        <v>30000000</v>
      </c>
      <c r="G104" s="79">
        <f t="shared" si="28"/>
        <v>12</v>
      </c>
      <c r="H104" s="80"/>
      <c r="I104" s="59"/>
      <c r="J104" s="70"/>
      <c r="K104" s="98">
        <f t="array" ref="K104">IF((SMALL(IF(I$7:I$27&gt;=$A104,I$7:I$27),1)-$A104)&lt;(IF($A104-IFERROR(LARGE(IF(I$7:I$27&lt;=$A104,I$7:I$27),1),I$19)&lt;0,$A104+IFERROR(LARGE(IF(I$7:I$27&lt;=$A104,I$7:I$27),1),I$27),$A104-IFERROR(LARGE(IF(I$7:I$27&lt;=$A104,I$7:I$27),1),I$19))),SMALL(IF(I$7:I$27&gt;=$A104,I$7:I$27),1),IFERROR(LARGE(IF(I$7:I$27&lt;=$A104,I$7:I$27),1),I$27))</f>
        <v>30000000</v>
      </c>
      <c r="L104" s="79">
        <f t="shared" si="29"/>
        <v>12</v>
      </c>
      <c r="M104" s="80">
        <v>98</v>
      </c>
      <c r="N104" s="198">
        <f t="shared" si="47"/>
        <v>480902777.77777779</v>
      </c>
      <c r="O104" s="70">
        <f t="shared" si="45"/>
        <v>0</v>
      </c>
      <c r="P104" s="98">
        <f t="array" ref="P104">IF((SMALL(IF(N$7:N$106&gt;=$A104,N$7:N$106),1)-$A104)&lt;(IF($A104-IFERROR(LARGE(IF(N$7:N$106&lt;=$A104,N$7:N$106),1),N$106)&lt;0,$A104+IFERROR(LARGE(IF(N$7:N$106&lt;=$A104,N$7:N$106),1),N$106),$A104-IFERROR(LARGE(IF(N$7:N$106&lt;=$A104,N$7:N$106),1),N$106))),SMALL(IF(N$7:N$106&gt;=$A104,N$7:N$106),1),IFERROR(LARGE(IF(N$7:N$106&lt;=$A104,N$7:N$106),1),N$106))</f>
        <v>43179723.502304144</v>
      </c>
      <c r="Q104" s="79">
        <f t="shared" si="30"/>
        <v>12</v>
      </c>
      <c r="R104" s="127">
        <v>98</v>
      </c>
      <c r="S104" s="109">
        <f t="shared" si="31"/>
        <v>40000000</v>
      </c>
      <c r="T104" s="67">
        <f t="shared" si="32"/>
        <v>12</v>
      </c>
      <c r="U104" s="113">
        <f t="shared" si="33"/>
        <v>98</v>
      </c>
      <c r="V104" s="109">
        <f t="shared" si="34"/>
        <v>30000000</v>
      </c>
      <c r="W104" s="135">
        <f t="shared" si="35"/>
        <v>3.9473684210526314</v>
      </c>
      <c r="X104" s="113">
        <f t="shared" ca="1" si="36"/>
        <v>10</v>
      </c>
      <c r="Y104" s="109">
        <f t="shared" si="37"/>
        <v>30000000</v>
      </c>
      <c r="Z104" s="135">
        <f t="shared" si="38"/>
        <v>4.117647058823529</v>
      </c>
      <c r="AA104" s="113">
        <f t="shared" ca="1" si="39"/>
        <v>17</v>
      </c>
      <c r="AB104" s="109">
        <f t="shared" si="40"/>
        <v>43179723.502304144</v>
      </c>
      <c r="AC104" s="135">
        <f t="shared" si="41"/>
        <v>5.333333333333333</v>
      </c>
      <c r="AD104" s="49">
        <f t="shared" ca="1" si="42"/>
        <v>72</v>
      </c>
      <c r="AE104">
        <f t="shared" si="43"/>
        <v>1</v>
      </c>
      <c r="AF104">
        <v>15</v>
      </c>
    </row>
    <row r="105" spans="1:32" x14ac:dyDescent="0.25">
      <c r="A105" s="71">
        <v>42000000</v>
      </c>
      <c r="B105" s="63">
        <v>1</v>
      </c>
      <c r="C105" s="80"/>
      <c r="D105" s="59"/>
      <c r="E105" s="70"/>
      <c r="F105" s="98">
        <f t="array" ref="F105">IF((SMALL(IF(D$7:D$19&gt;=A105,D$7:D$19),1)-A105)&lt;(IF(A105-IFERROR(LARGE(IF(D$7:D$19&lt;=A105,D$7:D$19),1),D$19)&lt;0,A105+IFERROR(LARGE(IF(D$7:D$19&lt;=A105,D$7:D$19),1),D$19),A105-IFERROR(LARGE(IF(D$7:D$19&lt;=A105,D$7:D$19),1),D$19))),SMALL(IF(D$7:D$19&gt;=A105,D$7:D$19),1),IFERROR(LARGE(IF(D$7:D$19&lt;=A105,D$7:D$19),1),D$19))</f>
        <v>30000000</v>
      </c>
      <c r="G105" s="79">
        <f t="shared" si="28"/>
        <v>1</v>
      </c>
      <c r="H105" s="80"/>
      <c r="I105" s="59"/>
      <c r="J105" s="70"/>
      <c r="K105" s="98">
        <f t="array" ref="K105">IF((SMALL(IF(I$7:I$27&gt;=$A105,I$7:I$27),1)-$A105)&lt;(IF($A105-IFERROR(LARGE(IF(I$7:I$27&lt;=$A105,I$7:I$27),1),I$19)&lt;0,$A105+IFERROR(LARGE(IF(I$7:I$27&lt;=$A105,I$7:I$27),1),I$27),$A105-IFERROR(LARGE(IF(I$7:I$27&lt;=$A105,I$7:I$27),1),I$19))),SMALL(IF(I$7:I$27&gt;=$A105,I$7:I$27),1),IFERROR(LARGE(IF(I$7:I$27&lt;=$A105,I$7:I$27),1),I$27))</f>
        <v>30000000</v>
      </c>
      <c r="L105" s="79">
        <f t="shared" si="29"/>
        <v>1</v>
      </c>
      <c r="M105" s="78">
        <v>99</v>
      </c>
      <c r="N105" s="198">
        <f t="shared" si="47"/>
        <v>515277777.77777779</v>
      </c>
      <c r="O105" s="70">
        <f t="shared" si="45"/>
        <v>0</v>
      </c>
      <c r="P105" s="98">
        <f t="array" ref="P105">IF((SMALL(IF(N$7:N$106&gt;=$A105,N$7:N$106),1)-$A105)&lt;(IF($A105-IFERROR(LARGE(IF(N$7:N$106&lt;=$A105,N$7:N$106),1),N$106)&lt;0,$A105+IFERROR(LARGE(IF(N$7:N$106&lt;=$A105,N$7:N$106),1),N$106),$A105-IFERROR(LARGE(IF(N$7:N$106&lt;=$A105,N$7:N$106),1),N$106))),SMALL(IF(N$7:N$106&gt;=$A105,N$7:N$106),1),IFERROR(LARGE(IF(N$7:N$106&lt;=$A105,N$7:N$106),1),N$106))</f>
        <v>43179723.502304144</v>
      </c>
      <c r="Q105" s="79">
        <f t="shared" si="30"/>
        <v>1</v>
      </c>
      <c r="R105" s="127">
        <v>99</v>
      </c>
      <c r="S105" s="109">
        <f t="shared" si="31"/>
        <v>42000000</v>
      </c>
      <c r="T105" s="67">
        <f t="shared" si="32"/>
        <v>1</v>
      </c>
      <c r="U105" s="113">
        <f t="shared" si="33"/>
        <v>99</v>
      </c>
      <c r="V105" s="109">
        <f t="shared" si="34"/>
        <v>30000000</v>
      </c>
      <c r="W105" s="135">
        <f t="shared" si="35"/>
        <v>3.9473684210526314</v>
      </c>
      <c r="X105" s="113">
        <f t="shared" ca="1" si="36"/>
        <v>10</v>
      </c>
      <c r="Y105" s="109">
        <f t="shared" si="37"/>
        <v>30000000</v>
      </c>
      <c r="Z105" s="135">
        <f t="shared" si="38"/>
        <v>4.117647058823529</v>
      </c>
      <c r="AA105" s="113">
        <f t="shared" ca="1" si="39"/>
        <v>17</v>
      </c>
      <c r="AB105" s="109">
        <f t="shared" si="40"/>
        <v>43179723.502304144</v>
      </c>
      <c r="AC105" s="135">
        <f t="shared" si="41"/>
        <v>5.333333333333333</v>
      </c>
      <c r="AD105" s="49">
        <f t="shared" ca="1" si="42"/>
        <v>72</v>
      </c>
      <c r="AE105">
        <f t="shared" si="43"/>
        <v>1</v>
      </c>
      <c r="AF105">
        <v>14</v>
      </c>
    </row>
    <row r="106" spans="1:32" x14ac:dyDescent="0.25">
      <c r="A106" s="50">
        <v>45000000</v>
      </c>
      <c r="B106" s="63">
        <v>3</v>
      </c>
      <c r="C106" s="80"/>
      <c r="D106" s="59"/>
      <c r="E106" s="70"/>
      <c r="F106" s="98">
        <f t="array" ref="F106">IF((SMALL(IF(D$7:D$19&gt;=A106,D$7:D$19),1)-A106)&lt;(IF(A106-IFERROR(LARGE(IF(D$7:D$19&lt;=A106,D$7:D$19),1),D$19)&lt;0,A106+IFERROR(LARGE(IF(D$7:D$19&lt;=A106,D$7:D$19),1),D$19),A106-IFERROR(LARGE(IF(D$7:D$19&lt;=A106,D$7:D$19),1),D$19))),SMALL(IF(D$7:D$19&gt;=A106,D$7:D$19),1),IFERROR(LARGE(IF(D$7:D$19&lt;=A106,D$7:D$19),1),D$19))</f>
        <v>30000000</v>
      </c>
      <c r="G106" s="79">
        <f t="shared" si="28"/>
        <v>3</v>
      </c>
      <c r="H106" s="80"/>
      <c r="I106" s="59"/>
      <c r="J106" s="70"/>
      <c r="K106" s="98">
        <f t="array" ref="K106">IF((SMALL(IF(I$7:I$27&gt;=$A106,I$7:I$27),1)-$A106)&lt;(IF($A106-IFERROR(LARGE(IF(I$7:I$27&lt;=$A106,I$7:I$27),1),I$19)&lt;0,$A106+IFERROR(LARGE(IF(I$7:I$27&lt;=$A106,I$7:I$27),1),I$27),$A106-IFERROR(LARGE(IF(I$7:I$27&lt;=$A106,I$7:I$27),1),I$19))),SMALL(IF(I$7:I$27&gt;=$A106,I$7:I$27),1),IFERROR(LARGE(IF(I$7:I$27&lt;=$A106,I$7:I$27),1),I$27))</f>
        <v>30000000</v>
      </c>
      <c r="L106" s="79">
        <f t="shared" si="29"/>
        <v>3</v>
      </c>
      <c r="M106" s="80">
        <v>100</v>
      </c>
      <c r="N106" s="198">
        <v>550000000</v>
      </c>
      <c r="O106" s="70">
        <f t="shared" si="45"/>
        <v>0</v>
      </c>
      <c r="P106" s="98">
        <f t="array" ref="P106">IF((SMALL(IF(N$7:N$106&gt;=$A106,N$7:N$106),1)-$A106)&lt;(IF($A106-IFERROR(LARGE(IF(N$7:N$106&lt;=$A106,N$7:N$106),1),N$106)&lt;0,$A106+IFERROR(LARGE(IF(N$7:N$106&lt;=$A106,N$7:N$106),1),N$106),$A106-IFERROR(LARGE(IF(N$7:N$106&lt;=$A106,N$7:N$106),1),N$106))),SMALL(IF(N$7:N$106&gt;=$A106,N$7:N$106),1),IFERROR(LARGE(IF(N$7:N$106&lt;=$A106,N$7:N$106),1),N$106))</f>
        <v>43179723.502304144</v>
      </c>
      <c r="Q106" s="79">
        <f t="shared" si="30"/>
        <v>3</v>
      </c>
      <c r="R106" s="127">
        <v>100</v>
      </c>
      <c r="S106" s="109">
        <f t="shared" si="31"/>
        <v>45000000</v>
      </c>
      <c r="T106" s="67">
        <f t="shared" si="32"/>
        <v>3</v>
      </c>
      <c r="U106" s="113">
        <f t="shared" si="33"/>
        <v>100</v>
      </c>
      <c r="V106" s="109">
        <f t="shared" si="34"/>
        <v>30000000</v>
      </c>
      <c r="W106" s="135">
        <f t="shared" si="35"/>
        <v>3.9473684210526314</v>
      </c>
      <c r="X106" s="113">
        <f t="shared" ca="1" si="36"/>
        <v>10</v>
      </c>
      <c r="Y106" s="109">
        <f t="shared" si="37"/>
        <v>30000000</v>
      </c>
      <c r="Z106" s="135">
        <f t="shared" si="38"/>
        <v>4.117647058823529</v>
      </c>
      <c r="AA106" s="113">
        <f t="shared" ca="1" si="39"/>
        <v>17</v>
      </c>
      <c r="AB106" s="109">
        <f t="shared" si="40"/>
        <v>43179723.502304144</v>
      </c>
      <c r="AC106" s="135">
        <f t="shared" si="41"/>
        <v>5.333333333333333</v>
      </c>
      <c r="AD106" s="49">
        <f t="shared" ca="1" si="42"/>
        <v>72</v>
      </c>
      <c r="AE106">
        <f t="shared" si="43"/>
        <v>1</v>
      </c>
      <c r="AF106">
        <v>13</v>
      </c>
    </row>
    <row r="107" spans="1:32" x14ac:dyDescent="0.25">
      <c r="A107" s="50">
        <v>48000000</v>
      </c>
      <c r="B107" s="63">
        <v>2</v>
      </c>
      <c r="C107" s="80"/>
      <c r="D107" s="59"/>
      <c r="E107" s="70"/>
      <c r="F107" s="98">
        <f t="array" ref="F107">IF((SMALL(IF(D$7:D$19&gt;=A107,D$7:D$19),1)-A107)&lt;(IF(A107-IFERROR(LARGE(IF(D$7:D$19&lt;=A107,D$7:D$19),1),D$19)&lt;0,A107+IFERROR(LARGE(IF(D$7:D$19&lt;=A107,D$7:D$19),1),D$19),A107-IFERROR(LARGE(IF(D$7:D$19&lt;=A107,D$7:D$19),1),D$19))),SMALL(IF(D$7:D$19&gt;=A107,D$7:D$19),1),IFERROR(LARGE(IF(D$7:D$19&lt;=A107,D$7:D$19),1),D$19))</f>
        <v>30000000</v>
      </c>
      <c r="G107" s="79">
        <f t="shared" si="28"/>
        <v>2</v>
      </c>
      <c r="H107" s="80"/>
      <c r="I107" s="59"/>
      <c r="J107" s="70"/>
      <c r="K107" s="98">
        <f t="array" ref="K107">IF((SMALL(IF(I$7:I$27&gt;=$A107,I$7:I$27),1)-$A107)&lt;(IF($A107-IFERROR(LARGE(IF(I$7:I$27&lt;=$A107,I$7:I$27),1),I$19)&lt;0,$A107+IFERROR(LARGE(IF(I$7:I$27&lt;=$A107,I$7:I$27),1),I$27),$A107-IFERROR(LARGE(IF(I$7:I$27&lt;=$A107,I$7:I$27),1),I$19))),SMALL(IF(I$7:I$27&gt;=$A107,I$7:I$27),1),IFERROR(LARGE(IF(I$7:I$27&lt;=$A107,I$7:I$27),1),I$27))</f>
        <v>60000000</v>
      </c>
      <c r="L107" s="79">
        <f t="shared" si="29"/>
        <v>2</v>
      </c>
      <c r="M107" s="78"/>
      <c r="N107" s="59"/>
      <c r="O107" s="70"/>
      <c r="P107" s="98">
        <f t="array" ref="P107">IF((SMALL(IF(N$7:N$106&gt;=$A107,N$7:N$106),1)-$A107)&lt;(IF($A107-IFERROR(LARGE(IF(N$7:N$106&lt;=$A107,N$7:N$106),1),N$106)&lt;0,$A107+IFERROR(LARGE(IF(N$7:N$106&lt;=$A107,N$7:N$106),1),N$106),$A107-IFERROR(LARGE(IF(N$7:N$106&lt;=$A107,N$7:N$106),1),N$106))),SMALL(IF(N$7:N$106&gt;=$A107,N$7:N$106),1),IFERROR(LARGE(IF(N$7:N$106&lt;=$A107,N$7:N$106),1),N$106))</f>
        <v>49907834.101382487</v>
      </c>
      <c r="Q107" s="79">
        <f t="shared" si="30"/>
        <v>2</v>
      </c>
      <c r="R107" s="127">
        <v>101</v>
      </c>
      <c r="S107" s="109">
        <f t="shared" si="31"/>
        <v>48000000</v>
      </c>
      <c r="T107" s="67">
        <f t="shared" si="32"/>
        <v>2</v>
      </c>
      <c r="U107" s="113">
        <f t="shared" si="33"/>
        <v>101</v>
      </c>
      <c r="V107" s="109">
        <f t="shared" si="34"/>
        <v>30000000</v>
      </c>
      <c r="W107" s="135">
        <f t="shared" si="35"/>
        <v>3.9473684210526314</v>
      </c>
      <c r="X107" s="113">
        <f t="shared" ca="1" si="36"/>
        <v>10</v>
      </c>
      <c r="Y107" s="109">
        <f t="shared" si="37"/>
        <v>60000000</v>
      </c>
      <c r="Z107" s="135">
        <f t="shared" si="38"/>
        <v>2.8</v>
      </c>
      <c r="AA107" s="113">
        <f t="shared" ca="1" si="39"/>
        <v>18</v>
      </c>
      <c r="AB107" s="109">
        <f t="shared" si="40"/>
        <v>49907834.101382487</v>
      </c>
      <c r="AC107" s="135">
        <f t="shared" si="41"/>
        <v>2.5</v>
      </c>
      <c r="AD107" s="49">
        <f t="shared" ca="1" si="42"/>
        <v>73</v>
      </c>
      <c r="AE107">
        <f t="shared" si="43"/>
        <v>1</v>
      </c>
      <c r="AF107">
        <v>12</v>
      </c>
    </row>
    <row r="108" spans="1:32" x14ac:dyDescent="0.25">
      <c r="A108" s="50">
        <v>50000000</v>
      </c>
      <c r="B108" s="63">
        <v>3</v>
      </c>
      <c r="C108" s="80"/>
      <c r="D108" s="59"/>
      <c r="E108" s="70"/>
      <c r="F108" s="98">
        <f t="array" ref="F108">IF((SMALL(IF(D$7:D$19&gt;=A108,D$7:D$19),1)-A108)&lt;(IF(A108-IFERROR(LARGE(IF(D$7:D$19&lt;=A108,D$7:D$19),1),D$19)&lt;0,A108+IFERROR(LARGE(IF(D$7:D$19&lt;=A108,D$7:D$19),1),D$19),A108-IFERROR(LARGE(IF(D$7:D$19&lt;=A108,D$7:D$19),1),D$19))),SMALL(IF(D$7:D$19&gt;=A108,D$7:D$19),1),IFERROR(LARGE(IF(D$7:D$19&lt;=A108,D$7:D$19),1),D$19))</f>
        <v>30000000</v>
      </c>
      <c r="G108" s="79">
        <f t="shared" si="28"/>
        <v>3</v>
      </c>
      <c r="H108" s="80"/>
      <c r="I108" s="59"/>
      <c r="J108" s="70"/>
      <c r="K108" s="98">
        <f t="array" ref="K108">IF((SMALL(IF(I$7:I$27&gt;=$A108,I$7:I$27),1)-$A108)&lt;(IF($A108-IFERROR(LARGE(IF(I$7:I$27&lt;=$A108,I$7:I$27),1),I$19)&lt;0,$A108+IFERROR(LARGE(IF(I$7:I$27&lt;=$A108,I$7:I$27),1),I$27),$A108-IFERROR(LARGE(IF(I$7:I$27&lt;=$A108,I$7:I$27),1),I$19))),SMALL(IF(I$7:I$27&gt;=$A108,I$7:I$27),1),IFERROR(LARGE(IF(I$7:I$27&lt;=$A108,I$7:I$27),1),I$27))</f>
        <v>60000000</v>
      </c>
      <c r="L108" s="79">
        <f t="shared" si="29"/>
        <v>3</v>
      </c>
      <c r="M108" s="80"/>
      <c r="N108" s="59"/>
      <c r="O108" s="70"/>
      <c r="P108" s="98">
        <f t="array" ref="P108">IF((SMALL(IF(N$7:N$106&gt;=$A108,N$7:N$106),1)-$A108)&lt;(IF($A108-IFERROR(LARGE(IF(N$7:N$106&lt;=$A108,N$7:N$106),1),N$106)&lt;0,$A108+IFERROR(LARGE(IF(N$7:N$106&lt;=$A108,N$7:N$106),1),N$106),$A108-IFERROR(LARGE(IF(N$7:N$106&lt;=$A108,N$7:N$106),1),N$106))),SMALL(IF(N$7:N$106&gt;=$A108,N$7:N$106),1),IFERROR(LARGE(IF(N$7:N$106&lt;=$A108,N$7:N$106),1),N$106))</f>
        <v>49907834.101382487</v>
      </c>
      <c r="Q108" s="79">
        <f t="shared" si="30"/>
        <v>3</v>
      </c>
      <c r="R108" s="127">
        <v>102</v>
      </c>
      <c r="S108" s="109">
        <f t="shared" si="31"/>
        <v>50000000</v>
      </c>
      <c r="T108" s="67">
        <f t="shared" si="32"/>
        <v>3</v>
      </c>
      <c r="U108" s="113">
        <f t="shared" si="33"/>
        <v>102</v>
      </c>
      <c r="V108" s="109">
        <f t="shared" si="34"/>
        <v>30000000</v>
      </c>
      <c r="W108" s="135">
        <f t="shared" si="35"/>
        <v>3.9473684210526314</v>
      </c>
      <c r="X108" s="113">
        <f t="shared" ca="1" si="36"/>
        <v>10</v>
      </c>
      <c r="Y108" s="109">
        <f t="shared" si="37"/>
        <v>60000000</v>
      </c>
      <c r="Z108" s="135">
        <f t="shared" si="38"/>
        <v>2.8</v>
      </c>
      <c r="AA108" s="113">
        <f t="shared" ca="1" si="39"/>
        <v>18</v>
      </c>
      <c r="AB108" s="109">
        <f t="shared" si="40"/>
        <v>49907834.101382487</v>
      </c>
      <c r="AC108" s="135">
        <f t="shared" si="41"/>
        <v>2.5</v>
      </c>
      <c r="AD108" s="49">
        <f t="shared" ca="1" si="42"/>
        <v>73</v>
      </c>
      <c r="AE108">
        <f t="shared" si="43"/>
        <v>1</v>
      </c>
      <c r="AF108">
        <v>11</v>
      </c>
    </row>
    <row r="109" spans="1:32" x14ac:dyDescent="0.25">
      <c r="A109" s="50">
        <v>55000000</v>
      </c>
      <c r="B109" s="63">
        <v>1</v>
      </c>
      <c r="C109" s="80"/>
      <c r="D109" s="59"/>
      <c r="E109" s="70"/>
      <c r="F109" s="98">
        <f t="array" ref="F109">IF((SMALL(IF(D$7:D$19&gt;=A109,D$7:D$19),1)-A109)&lt;(IF(A109-IFERROR(LARGE(IF(D$7:D$19&lt;=A109,D$7:D$19),1),D$19)&lt;0,A109+IFERROR(LARGE(IF(D$7:D$19&lt;=A109,D$7:D$19),1),D$19),A109-IFERROR(LARGE(IF(D$7:D$19&lt;=A109,D$7:D$19),1),D$19))),SMALL(IF(D$7:D$19&gt;=A109,D$7:D$19),1),IFERROR(LARGE(IF(D$7:D$19&lt;=A109,D$7:D$19),1),D$19))</f>
        <v>70000000</v>
      </c>
      <c r="G109" s="79">
        <f t="shared" si="28"/>
        <v>1</v>
      </c>
      <c r="H109" s="80"/>
      <c r="I109" s="59"/>
      <c r="J109" s="70"/>
      <c r="K109" s="98">
        <f t="array" ref="K109">IF((SMALL(IF(I$7:I$27&gt;=$A109,I$7:I$27),1)-$A109)&lt;(IF($A109-IFERROR(LARGE(IF(I$7:I$27&lt;=$A109,I$7:I$27),1),I$19)&lt;0,$A109+IFERROR(LARGE(IF(I$7:I$27&lt;=$A109,I$7:I$27),1),I$27),$A109-IFERROR(LARGE(IF(I$7:I$27&lt;=$A109,I$7:I$27),1),I$19))),SMALL(IF(I$7:I$27&gt;=$A109,I$7:I$27),1),IFERROR(LARGE(IF(I$7:I$27&lt;=$A109,I$7:I$27),1),I$27))</f>
        <v>60000000</v>
      </c>
      <c r="L109" s="79">
        <f t="shared" si="29"/>
        <v>1</v>
      </c>
      <c r="M109" s="78"/>
      <c r="N109" s="59"/>
      <c r="O109" s="70"/>
      <c r="P109" s="98">
        <f t="array" ref="P109">IF((SMALL(IF(N$7:N$106&gt;=$A109,N$7:N$106),1)-$A109)&lt;(IF($A109-IFERROR(LARGE(IF(N$7:N$106&lt;=$A109,N$7:N$106),1),N$106)&lt;0,$A109+IFERROR(LARGE(IF(N$7:N$106&lt;=$A109,N$7:N$106),1),N$106),$A109-IFERROR(LARGE(IF(N$7:N$106&lt;=$A109,N$7:N$106),1),N$106))),SMALL(IF(N$7:N$106&gt;=$A109,N$7:N$106),1),IFERROR(LARGE(IF(N$7:N$106&lt;=$A109,N$7:N$106),1),N$106))</f>
        <v>56728110.599078342</v>
      </c>
      <c r="Q109" s="79">
        <f t="shared" si="30"/>
        <v>1</v>
      </c>
      <c r="R109" s="127">
        <v>103</v>
      </c>
      <c r="S109" s="109">
        <f t="shared" si="31"/>
        <v>55000000</v>
      </c>
      <c r="T109" s="67">
        <f t="shared" si="32"/>
        <v>1</v>
      </c>
      <c r="U109" s="113">
        <f t="shared" si="33"/>
        <v>103</v>
      </c>
      <c r="V109" s="109">
        <f t="shared" si="34"/>
        <v>70000000</v>
      </c>
      <c r="W109" s="135">
        <f t="shared" si="35"/>
        <v>2</v>
      </c>
      <c r="X109" s="113">
        <f t="shared" ca="1" si="36"/>
        <v>11</v>
      </c>
      <c r="Y109" s="109">
        <f t="shared" si="37"/>
        <v>60000000</v>
      </c>
      <c r="Z109" s="135">
        <f t="shared" si="38"/>
        <v>2.8</v>
      </c>
      <c r="AA109" s="113">
        <f t="shared" ca="1" si="39"/>
        <v>18</v>
      </c>
      <c r="AB109" s="109">
        <f t="shared" si="40"/>
        <v>56728110.599078342</v>
      </c>
      <c r="AC109" s="135">
        <f t="shared" si="41"/>
        <v>3</v>
      </c>
      <c r="AD109" s="49">
        <f t="shared" ca="1" si="42"/>
        <v>74</v>
      </c>
      <c r="AE109">
        <f t="shared" si="43"/>
        <v>1</v>
      </c>
      <c r="AF109">
        <v>10</v>
      </c>
    </row>
    <row r="110" spans="1:32" x14ac:dyDescent="0.25">
      <c r="A110" s="50">
        <v>60000000</v>
      </c>
      <c r="B110" s="63">
        <v>5</v>
      </c>
      <c r="C110" s="80"/>
      <c r="D110" s="59"/>
      <c r="E110" s="70"/>
      <c r="F110" s="98">
        <f t="array" ref="F110">IF((SMALL(IF(D$7:D$19&gt;=A110,D$7:D$19),1)-A110)&lt;(IF(A110-IFERROR(LARGE(IF(D$7:D$19&lt;=A110,D$7:D$19),1),D$19)&lt;0,A110+IFERROR(LARGE(IF(D$7:D$19&lt;=A110,D$7:D$19),1),D$19),A110-IFERROR(LARGE(IF(D$7:D$19&lt;=A110,D$7:D$19),1),D$19))),SMALL(IF(D$7:D$19&gt;=A110,D$7:D$19),1),IFERROR(LARGE(IF(D$7:D$19&lt;=A110,D$7:D$19),1),D$19))</f>
        <v>70000000</v>
      </c>
      <c r="G110" s="79">
        <f t="shared" si="28"/>
        <v>5</v>
      </c>
      <c r="H110" s="80"/>
      <c r="I110" s="59"/>
      <c r="J110" s="70"/>
      <c r="K110" s="98">
        <f t="array" ref="K110">IF((SMALL(IF(I$7:I$27&gt;=$A110,I$7:I$27),1)-$A110)&lt;(IF($A110-IFERROR(LARGE(IF(I$7:I$27&lt;=$A110,I$7:I$27),1),I$19)&lt;0,$A110+IFERROR(LARGE(IF(I$7:I$27&lt;=$A110,I$7:I$27),1),I$27),$A110-IFERROR(LARGE(IF(I$7:I$27&lt;=$A110,I$7:I$27),1),I$19))),SMALL(IF(I$7:I$27&gt;=$A110,I$7:I$27),1),IFERROR(LARGE(IF(I$7:I$27&lt;=$A110,I$7:I$27),1),I$27))</f>
        <v>60000000</v>
      </c>
      <c r="L110" s="79">
        <f t="shared" si="29"/>
        <v>5</v>
      </c>
      <c r="M110" s="80"/>
      <c r="N110" s="59"/>
      <c r="O110" s="70"/>
      <c r="P110" s="98">
        <f t="array" ref="P110">IF((SMALL(IF(N$7:N$106&gt;=$A110,N$7:N$106),1)-$A110)&lt;(IF($A110-IFERROR(LARGE(IF(N$7:N$106&lt;=$A110,N$7:N$106),1),N$106)&lt;0,$A110+IFERROR(LARGE(IF(N$7:N$106&lt;=$A110,N$7:N$106),1),N$106),$A110-IFERROR(LARGE(IF(N$7:N$106&lt;=$A110,N$7:N$106),1),N$106))),SMALL(IF(N$7:N$106&gt;=$A110,N$7:N$106),1),IFERROR(LARGE(IF(N$7:N$106&lt;=$A110,N$7:N$106),1),N$106))</f>
        <v>56728110.599078342</v>
      </c>
      <c r="Q110" s="79">
        <f t="shared" si="30"/>
        <v>5</v>
      </c>
      <c r="R110" s="127">
        <v>104</v>
      </c>
      <c r="S110" s="109">
        <f t="shared" si="31"/>
        <v>60000000</v>
      </c>
      <c r="T110" s="67">
        <f t="shared" si="32"/>
        <v>5</v>
      </c>
      <c r="U110" s="113">
        <f t="shared" si="33"/>
        <v>104</v>
      </c>
      <c r="V110" s="109">
        <f t="shared" si="34"/>
        <v>70000000</v>
      </c>
      <c r="W110" s="135">
        <f t="shared" si="35"/>
        <v>2</v>
      </c>
      <c r="X110" s="113">
        <f t="shared" ca="1" si="36"/>
        <v>11</v>
      </c>
      <c r="Y110" s="109">
        <f t="shared" si="37"/>
        <v>60000000</v>
      </c>
      <c r="Z110" s="135">
        <f t="shared" si="38"/>
        <v>2.8</v>
      </c>
      <c r="AA110" s="113">
        <f t="shared" ca="1" si="39"/>
        <v>18</v>
      </c>
      <c r="AB110" s="109">
        <f t="shared" si="40"/>
        <v>56728110.599078342</v>
      </c>
      <c r="AC110" s="135">
        <f t="shared" si="41"/>
        <v>3</v>
      </c>
      <c r="AD110" s="49">
        <f t="shared" ca="1" si="42"/>
        <v>74</v>
      </c>
      <c r="AE110">
        <f t="shared" si="43"/>
        <v>1</v>
      </c>
      <c r="AF110">
        <v>9</v>
      </c>
    </row>
    <row r="111" spans="1:32" x14ac:dyDescent="0.25">
      <c r="A111" s="50">
        <v>70000000</v>
      </c>
      <c r="B111" s="63">
        <v>3</v>
      </c>
      <c r="C111" s="80"/>
      <c r="D111" s="59"/>
      <c r="E111" s="70"/>
      <c r="F111" s="98">
        <f t="array" ref="F111">IF((SMALL(IF(D$7:D$19&gt;=A111,D$7:D$19),1)-A111)&lt;(IF(A111-IFERROR(LARGE(IF(D$7:D$19&lt;=A111,D$7:D$19),1),D$19)&lt;0,A111+IFERROR(LARGE(IF(D$7:D$19&lt;=A111,D$7:D$19),1),D$19),A111-IFERROR(LARGE(IF(D$7:D$19&lt;=A111,D$7:D$19),1),D$19))),SMALL(IF(D$7:D$19&gt;=A111,D$7:D$19),1),IFERROR(LARGE(IF(D$7:D$19&lt;=A111,D$7:D$19),1),D$19))</f>
        <v>70000000</v>
      </c>
      <c r="G111" s="79">
        <f t="shared" si="28"/>
        <v>3</v>
      </c>
      <c r="H111" s="80"/>
      <c r="I111" s="59"/>
      <c r="J111" s="70"/>
      <c r="K111" s="98">
        <f t="array" ref="K111">IF((SMALL(IF(I$7:I$27&gt;=$A111,I$7:I$27),1)-$A111)&lt;(IF($A111-IFERROR(LARGE(IF(I$7:I$27&lt;=$A111,I$7:I$27),1),I$19)&lt;0,$A111+IFERROR(LARGE(IF(I$7:I$27&lt;=$A111,I$7:I$27),1),I$27),$A111-IFERROR(LARGE(IF(I$7:I$27&lt;=$A111,I$7:I$27),1),I$19))),SMALL(IF(I$7:I$27&gt;=$A111,I$7:I$27),1),IFERROR(LARGE(IF(I$7:I$27&lt;=$A111,I$7:I$27),1),I$27))</f>
        <v>60000000</v>
      </c>
      <c r="L111" s="79">
        <f t="shared" si="29"/>
        <v>3</v>
      </c>
      <c r="M111" s="78"/>
      <c r="N111" s="59"/>
      <c r="O111" s="70"/>
      <c r="P111" s="98">
        <f t="array" ref="P111">IF((SMALL(IF(N$7:N$106&gt;=$A111,N$7:N$106),1)-$A111)&lt;(IF($A111-IFERROR(LARGE(IF(N$7:N$106&lt;=$A111,N$7:N$106),1),N$106)&lt;0,$A111+IFERROR(LARGE(IF(N$7:N$106&lt;=$A111,N$7:N$106),1),N$106),$A111-IFERROR(LARGE(IF(N$7:N$106&lt;=$A111,N$7:N$106),1),N$106))),SMALL(IF(N$7:N$106&gt;=$A111,N$7:N$106),1),IFERROR(LARGE(IF(N$7:N$106&lt;=$A111,N$7:N$106),1),N$106))</f>
        <v>70645161.290322587</v>
      </c>
      <c r="Q111" s="79">
        <f t="shared" si="30"/>
        <v>3</v>
      </c>
      <c r="R111" s="127">
        <v>105</v>
      </c>
      <c r="S111" s="109">
        <f t="shared" si="31"/>
        <v>70000000</v>
      </c>
      <c r="T111" s="67">
        <f t="shared" si="32"/>
        <v>3</v>
      </c>
      <c r="U111" s="113">
        <f t="shared" si="33"/>
        <v>105</v>
      </c>
      <c r="V111" s="109">
        <f t="shared" si="34"/>
        <v>70000000</v>
      </c>
      <c r="W111" s="135">
        <f t="shared" si="35"/>
        <v>2</v>
      </c>
      <c r="X111" s="113">
        <f t="shared" ca="1" si="36"/>
        <v>11</v>
      </c>
      <c r="Y111" s="109">
        <f t="shared" si="37"/>
        <v>60000000</v>
      </c>
      <c r="Z111" s="135">
        <f t="shared" si="38"/>
        <v>2.8</v>
      </c>
      <c r="AA111" s="113">
        <f t="shared" ca="1" si="39"/>
        <v>18</v>
      </c>
      <c r="AB111" s="109">
        <f t="shared" si="40"/>
        <v>70645161.290322587</v>
      </c>
      <c r="AC111" s="135">
        <f t="shared" si="41"/>
        <v>2</v>
      </c>
      <c r="AD111" s="49">
        <f t="shared" ca="1" si="42"/>
        <v>76</v>
      </c>
      <c r="AE111">
        <f t="shared" si="43"/>
        <v>1</v>
      </c>
      <c r="AF111">
        <v>8</v>
      </c>
    </row>
    <row r="112" spans="1:32" x14ac:dyDescent="0.25">
      <c r="A112" s="50">
        <v>72000000</v>
      </c>
      <c r="B112" s="63">
        <v>1</v>
      </c>
      <c r="C112" s="80"/>
      <c r="D112" s="59"/>
      <c r="E112" s="70"/>
      <c r="F112" s="98">
        <f t="array" ref="F112">IF((SMALL(IF(D$7:D$19&gt;=A112,D$7:D$19),1)-A112)&lt;(IF(A112-IFERROR(LARGE(IF(D$7:D$19&lt;=A112,D$7:D$19),1),D$19)&lt;0,A112+IFERROR(LARGE(IF(D$7:D$19&lt;=A112,D$7:D$19),1),D$19),A112-IFERROR(LARGE(IF(D$7:D$19&lt;=A112,D$7:D$19),1),D$19))),SMALL(IF(D$7:D$19&gt;=A112,D$7:D$19),1),IFERROR(LARGE(IF(D$7:D$19&lt;=A112,D$7:D$19),1),D$19))</f>
        <v>70000000</v>
      </c>
      <c r="G112" s="79">
        <f t="shared" si="28"/>
        <v>1</v>
      </c>
      <c r="H112" s="80"/>
      <c r="I112" s="59"/>
      <c r="J112" s="70"/>
      <c r="K112" s="98">
        <f t="array" ref="K112">IF((SMALL(IF(I$7:I$27&gt;=$A112,I$7:I$27),1)-$A112)&lt;(IF($A112-IFERROR(LARGE(IF(I$7:I$27&lt;=$A112,I$7:I$27),1),I$19)&lt;0,$A112+IFERROR(LARGE(IF(I$7:I$27&lt;=$A112,I$7:I$27),1),I$27),$A112-IFERROR(LARGE(IF(I$7:I$27&lt;=$A112,I$7:I$27),1),I$19))),SMALL(IF(I$7:I$27&gt;=$A112,I$7:I$27),1),IFERROR(LARGE(IF(I$7:I$27&lt;=$A112,I$7:I$27),1),I$27))</f>
        <v>80000000</v>
      </c>
      <c r="L112" s="79">
        <f t="shared" si="29"/>
        <v>1</v>
      </c>
      <c r="M112" s="80"/>
      <c r="N112" s="59"/>
      <c r="O112" s="70"/>
      <c r="P112" s="98">
        <f t="array" ref="P112">IF((SMALL(IF(N$7:N$106&gt;=$A112,N$7:N$106),1)-$A112)&lt;(IF($A112-IFERROR(LARGE(IF(N$7:N$106&lt;=$A112,N$7:N$106),1),N$106)&lt;0,$A112+IFERROR(LARGE(IF(N$7:N$106&lt;=$A112,N$7:N$106),1),N$106),$A112-IFERROR(LARGE(IF(N$7:N$106&lt;=$A112,N$7:N$106),1),N$106))),SMALL(IF(N$7:N$106&gt;=$A112,N$7:N$106),1),IFERROR(LARGE(IF(N$7:N$106&lt;=$A112,N$7:N$106),1),N$106))</f>
        <v>70645161.290322587</v>
      </c>
      <c r="Q112" s="79">
        <f t="shared" si="30"/>
        <v>1</v>
      </c>
      <c r="R112" s="127">
        <v>106</v>
      </c>
      <c r="S112" s="109">
        <f t="shared" si="31"/>
        <v>72000000</v>
      </c>
      <c r="T112" s="67">
        <f t="shared" si="32"/>
        <v>1</v>
      </c>
      <c r="U112" s="113">
        <f t="shared" si="33"/>
        <v>106</v>
      </c>
      <c r="V112" s="109">
        <f t="shared" si="34"/>
        <v>70000000</v>
      </c>
      <c r="W112" s="135">
        <f t="shared" si="35"/>
        <v>2</v>
      </c>
      <c r="X112" s="113">
        <f t="shared" ca="1" si="36"/>
        <v>11</v>
      </c>
      <c r="Y112" s="109">
        <f t="shared" si="37"/>
        <v>80000000</v>
      </c>
      <c r="Z112" s="135">
        <f t="shared" si="38"/>
        <v>1.4</v>
      </c>
      <c r="AA112" s="113">
        <f t="shared" ca="1" si="39"/>
        <v>19</v>
      </c>
      <c r="AB112" s="109">
        <f t="shared" si="40"/>
        <v>70645161.290322587</v>
      </c>
      <c r="AC112" s="135">
        <f t="shared" si="41"/>
        <v>2</v>
      </c>
      <c r="AD112" s="49">
        <f t="shared" ca="1" si="42"/>
        <v>76</v>
      </c>
      <c r="AE112">
        <f t="shared" si="43"/>
        <v>1</v>
      </c>
      <c r="AF112">
        <v>7</v>
      </c>
    </row>
    <row r="113" spans="1:32" x14ac:dyDescent="0.25">
      <c r="A113" s="50">
        <v>75000000</v>
      </c>
      <c r="B113" s="63">
        <v>1</v>
      </c>
      <c r="C113" s="80"/>
      <c r="D113" s="59"/>
      <c r="E113" s="70"/>
      <c r="F113" s="98">
        <f t="array" ref="F113">IF((SMALL(IF(D$7:D$19&gt;=A113,D$7:D$19),1)-A113)&lt;(IF(A113-IFERROR(LARGE(IF(D$7:D$19&lt;=A113,D$7:D$19),1),D$19)&lt;0,A113+IFERROR(LARGE(IF(D$7:D$19&lt;=A113,D$7:D$19),1),D$19),A113-IFERROR(LARGE(IF(D$7:D$19&lt;=A113,D$7:D$19),1),D$19))),SMALL(IF(D$7:D$19&gt;=A113,D$7:D$19),1),IFERROR(LARGE(IF(D$7:D$19&lt;=A113,D$7:D$19),1),D$19))</f>
        <v>70000000</v>
      </c>
      <c r="G113" s="79">
        <f t="shared" si="28"/>
        <v>1</v>
      </c>
      <c r="H113" s="80"/>
      <c r="I113" s="59"/>
      <c r="J113" s="70"/>
      <c r="K113" s="98">
        <f t="array" ref="K113">IF((SMALL(IF(I$7:I$27&gt;=$A113,I$7:I$27),1)-$A113)&lt;(IF($A113-IFERROR(LARGE(IF(I$7:I$27&lt;=$A113,I$7:I$27),1),I$19)&lt;0,$A113+IFERROR(LARGE(IF(I$7:I$27&lt;=$A113,I$7:I$27),1),I$27),$A113-IFERROR(LARGE(IF(I$7:I$27&lt;=$A113,I$7:I$27),1),I$19))),SMALL(IF(I$7:I$27&gt;=$A113,I$7:I$27),1),IFERROR(LARGE(IF(I$7:I$27&lt;=$A113,I$7:I$27),1),I$27))</f>
        <v>80000000</v>
      </c>
      <c r="L113" s="79">
        <f t="shared" si="29"/>
        <v>1</v>
      </c>
      <c r="M113" s="78"/>
      <c r="N113" s="59"/>
      <c r="O113" s="70"/>
      <c r="P113" s="98">
        <f t="array" ref="P113">IF((SMALL(IF(N$7:N$106&gt;=$A113,N$7:N$106),1)-$A113)&lt;(IF($A113-IFERROR(LARGE(IF(N$7:N$106&lt;=$A113,N$7:N$106),1),N$106)&lt;0,$A113+IFERROR(LARGE(IF(N$7:N$106&lt;=$A113,N$7:N$106),1),N$106),$A113-IFERROR(LARGE(IF(N$7:N$106&lt;=$A113,N$7:N$106),1),N$106))),SMALL(IF(N$7:N$106&gt;=$A113,N$7:N$106),1),IFERROR(LARGE(IF(N$7:N$106&lt;=$A113,N$7:N$106),1),N$106))</f>
        <v>77741935.483870968</v>
      </c>
      <c r="Q113" s="79">
        <f t="shared" si="30"/>
        <v>1</v>
      </c>
      <c r="R113" s="127">
        <v>107</v>
      </c>
      <c r="S113" s="109">
        <f t="shared" si="31"/>
        <v>75000000</v>
      </c>
      <c r="T113" s="67">
        <f t="shared" si="32"/>
        <v>1</v>
      </c>
      <c r="U113" s="113">
        <f t="shared" si="33"/>
        <v>107</v>
      </c>
      <c r="V113" s="109">
        <f t="shared" si="34"/>
        <v>70000000</v>
      </c>
      <c r="W113" s="135">
        <f t="shared" si="35"/>
        <v>2</v>
      </c>
      <c r="X113" s="113">
        <f t="shared" ca="1" si="36"/>
        <v>11</v>
      </c>
      <c r="Y113" s="109">
        <f t="shared" si="37"/>
        <v>80000000</v>
      </c>
      <c r="Z113" s="135">
        <f t="shared" si="38"/>
        <v>1.4</v>
      </c>
      <c r="AA113" s="113">
        <f t="shared" ca="1" si="39"/>
        <v>19</v>
      </c>
      <c r="AB113" s="109">
        <f t="shared" si="40"/>
        <v>77741935.483870968</v>
      </c>
      <c r="AC113" s="135">
        <f t="shared" si="41"/>
        <v>2</v>
      </c>
      <c r="AD113" s="49">
        <f t="shared" ca="1" si="42"/>
        <v>77</v>
      </c>
      <c r="AE113">
        <f t="shared" si="43"/>
        <v>1</v>
      </c>
      <c r="AF113">
        <v>6</v>
      </c>
    </row>
    <row r="114" spans="1:32" x14ac:dyDescent="0.25">
      <c r="A114" s="50">
        <v>80000000</v>
      </c>
      <c r="B114" s="63">
        <v>3</v>
      </c>
      <c r="C114" s="80"/>
      <c r="D114" s="59"/>
      <c r="E114" s="70"/>
      <c r="F114" s="98">
        <f t="array" ref="F114">IF((SMALL(IF(D$7:D$19&gt;=A114,D$7:D$19),1)-A114)&lt;(IF(A114-IFERROR(LARGE(IF(D$7:D$19&lt;=A114,D$7:D$19),1),D$19)&lt;0,A114+IFERROR(LARGE(IF(D$7:D$19&lt;=A114,D$7:D$19),1),D$19),A114-IFERROR(LARGE(IF(D$7:D$19&lt;=A114,D$7:D$19),1),D$19))),SMALL(IF(D$7:D$19&gt;=A114,D$7:D$19),1),IFERROR(LARGE(IF(D$7:D$19&lt;=A114,D$7:D$19),1),D$19))</f>
        <v>70000000</v>
      </c>
      <c r="G114" s="79">
        <f t="shared" si="28"/>
        <v>3</v>
      </c>
      <c r="H114" s="80"/>
      <c r="I114" s="59"/>
      <c r="J114" s="70"/>
      <c r="K114" s="98">
        <f t="array" ref="K114">IF((SMALL(IF(I$7:I$27&gt;=$A114,I$7:I$27),1)-$A114)&lt;(IF($A114-IFERROR(LARGE(IF(I$7:I$27&lt;=$A114,I$7:I$27),1),I$19)&lt;0,$A114+IFERROR(LARGE(IF(I$7:I$27&lt;=$A114,I$7:I$27),1),I$27),$A114-IFERROR(LARGE(IF(I$7:I$27&lt;=$A114,I$7:I$27),1),I$19))),SMALL(IF(I$7:I$27&gt;=$A114,I$7:I$27),1),IFERROR(LARGE(IF(I$7:I$27&lt;=$A114,I$7:I$27),1),I$27))</f>
        <v>80000000</v>
      </c>
      <c r="L114" s="79">
        <f t="shared" si="29"/>
        <v>3</v>
      </c>
      <c r="M114" s="80"/>
      <c r="N114" s="59"/>
      <c r="O114" s="70"/>
      <c r="P114" s="98">
        <f t="array" ref="P114">IF((SMALL(IF(N$7:N$106&gt;=$A114,N$7:N$106),1)-$A114)&lt;(IF($A114-IFERROR(LARGE(IF(N$7:N$106&lt;=$A114,N$7:N$106),1),N$106)&lt;0,$A114+IFERROR(LARGE(IF(N$7:N$106&lt;=$A114,N$7:N$106),1),N$106),$A114-IFERROR(LARGE(IF(N$7:N$106&lt;=$A114,N$7:N$106),1),N$106))),SMALL(IF(N$7:N$106&gt;=$A114,N$7:N$106),1),IFERROR(LARGE(IF(N$7:N$106&lt;=$A114,N$7:N$106),1),N$106))</f>
        <v>77741935.483870968</v>
      </c>
      <c r="Q114" s="79">
        <f t="shared" si="30"/>
        <v>3</v>
      </c>
      <c r="R114" s="127">
        <v>108</v>
      </c>
      <c r="S114" s="109">
        <f t="shared" si="31"/>
        <v>80000000</v>
      </c>
      <c r="T114" s="67">
        <f t="shared" si="32"/>
        <v>3</v>
      </c>
      <c r="U114" s="113">
        <f t="shared" si="33"/>
        <v>108</v>
      </c>
      <c r="V114" s="109">
        <f t="shared" si="34"/>
        <v>70000000</v>
      </c>
      <c r="W114" s="135">
        <f t="shared" si="35"/>
        <v>2</v>
      </c>
      <c r="X114" s="113">
        <f t="shared" ca="1" si="36"/>
        <v>11</v>
      </c>
      <c r="Y114" s="109">
        <f t="shared" si="37"/>
        <v>80000000</v>
      </c>
      <c r="Z114" s="135">
        <f t="shared" si="38"/>
        <v>1.4</v>
      </c>
      <c r="AA114" s="113">
        <f t="shared" ca="1" si="39"/>
        <v>19</v>
      </c>
      <c r="AB114" s="109">
        <f t="shared" si="40"/>
        <v>77741935.483870968</v>
      </c>
      <c r="AC114" s="135">
        <f t="shared" si="41"/>
        <v>2</v>
      </c>
      <c r="AD114" s="49">
        <f t="shared" ca="1" si="42"/>
        <v>77</v>
      </c>
      <c r="AE114">
        <f t="shared" si="43"/>
        <v>1</v>
      </c>
      <c r="AF114">
        <v>5</v>
      </c>
    </row>
    <row r="115" spans="1:32" x14ac:dyDescent="0.25">
      <c r="A115" s="50">
        <v>85000000</v>
      </c>
      <c r="B115" s="63">
        <v>1</v>
      </c>
      <c r="C115" s="81"/>
      <c r="D115" s="59"/>
      <c r="E115" s="70"/>
      <c r="F115" s="98">
        <f t="array" ref="F115">IF((SMALL(IF(D$7:D$19&gt;=A115,D$7:D$19),1)-A115)&lt;(IF(A115-IFERROR(LARGE(IF(D$7:D$19&lt;=A115,D$7:D$19),1),D$19)&lt;0,A115+IFERROR(LARGE(IF(D$7:D$19&lt;=A115,D$7:D$19),1),D$19),A115-IFERROR(LARGE(IF(D$7:D$19&lt;=A115,D$7:D$19),1),D$19))),SMALL(IF(D$7:D$19&gt;=A115,D$7:D$19),1),IFERROR(LARGE(IF(D$7:D$19&lt;=A115,D$7:D$19),1),D$19))</f>
        <v>70000000</v>
      </c>
      <c r="G115" s="79">
        <f t="shared" si="28"/>
        <v>1</v>
      </c>
      <c r="H115" s="81"/>
      <c r="I115" s="59"/>
      <c r="J115" s="70"/>
      <c r="K115" s="98">
        <f t="array" ref="K115">IF((SMALL(IF(I$7:I$27&gt;=$A115,I$7:I$27),1)-$A115)&lt;(IF($A115-IFERROR(LARGE(IF(I$7:I$27&lt;=$A115,I$7:I$27),1),I$19)&lt;0,$A115+IFERROR(LARGE(IF(I$7:I$27&lt;=$A115,I$7:I$27),1),I$27),$A115-IFERROR(LARGE(IF(I$7:I$27&lt;=$A115,I$7:I$27),1),I$19))),SMALL(IF(I$7:I$27&gt;=$A115,I$7:I$27),1),IFERROR(LARGE(IF(I$7:I$27&lt;=$A115,I$7:I$27),1),I$27))</f>
        <v>80000000</v>
      </c>
      <c r="L115" s="79">
        <f t="shared" si="29"/>
        <v>1</v>
      </c>
      <c r="M115" s="78"/>
      <c r="N115" s="59"/>
      <c r="O115" s="70"/>
      <c r="P115" s="98">
        <f t="array" ref="P115">IF((SMALL(IF(N$7:N$106&gt;=$A115,N$7:N$106),1)-$A115)&lt;(IF($A115-IFERROR(LARGE(IF(N$7:N$106&lt;=$A115,N$7:N$106),1),N$106)&lt;0,$A115+IFERROR(LARGE(IF(N$7:N$106&lt;=$A115,N$7:N$106),1),N$106),$A115-IFERROR(LARGE(IF(N$7:N$106&lt;=$A115,N$7:N$106),1),N$106))),SMALL(IF(N$7:N$106&gt;=$A115,N$7:N$106),1),IFERROR(LARGE(IF(N$7:N$106&lt;=$A115,N$7:N$106),1),N$106))</f>
        <v>84930875.57603687</v>
      </c>
      <c r="Q115" s="79">
        <f t="shared" si="30"/>
        <v>1</v>
      </c>
      <c r="R115" s="127">
        <v>109</v>
      </c>
      <c r="S115" s="109">
        <f t="shared" si="31"/>
        <v>85000000</v>
      </c>
      <c r="T115" s="67">
        <f t="shared" si="32"/>
        <v>1</v>
      </c>
      <c r="U115" s="113">
        <f t="shared" si="33"/>
        <v>109</v>
      </c>
      <c r="V115" s="109">
        <f t="shared" si="34"/>
        <v>70000000</v>
      </c>
      <c r="W115" s="135">
        <f t="shared" si="35"/>
        <v>2</v>
      </c>
      <c r="X115" s="113">
        <f t="shared" ca="1" si="36"/>
        <v>11</v>
      </c>
      <c r="Y115" s="109">
        <f t="shared" si="37"/>
        <v>80000000</v>
      </c>
      <c r="Z115" s="135">
        <f t="shared" si="38"/>
        <v>1.4</v>
      </c>
      <c r="AA115" s="113">
        <f t="shared" ca="1" si="39"/>
        <v>19</v>
      </c>
      <c r="AB115" s="109">
        <f t="shared" si="40"/>
        <v>84930875.57603687</v>
      </c>
      <c r="AC115" s="135">
        <f t="shared" si="41"/>
        <v>1</v>
      </c>
      <c r="AD115" s="49">
        <f t="shared" ca="1" si="42"/>
        <v>78</v>
      </c>
      <c r="AE115">
        <f t="shared" si="43"/>
        <v>1</v>
      </c>
      <c r="AF115">
        <v>4</v>
      </c>
    </row>
    <row r="116" spans="1:32" x14ac:dyDescent="0.25">
      <c r="A116" s="50">
        <v>90000000</v>
      </c>
      <c r="B116" s="63">
        <v>1</v>
      </c>
      <c r="C116" s="81"/>
      <c r="D116" s="59"/>
      <c r="E116" s="70"/>
      <c r="F116" s="98">
        <f t="array" ref="F116">IF((SMALL(IF(D$7:D$19&gt;=A116,D$7:D$19),1)-A116)&lt;(IF(A116-IFERROR(LARGE(IF(D$7:D$19&lt;=A116,D$7:D$19),1),D$19)&lt;0,A116+IFERROR(LARGE(IF(D$7:D$19&lt;=A116,D$7:D$19),1),D$19),A116-IFERROR(LARGE(IF(D$7:D$19&lt;=A116,D$7:D$19),1),D$19))),SMALL(IF(D$7:D$19&gt;=A116,D$7:D$19),1),IFERROR(LARGE(IF(D$7:D$19&lt;=A116,D$7:D$19),1),D$19))</f>
        <v>70000000</v>
      </c>
      <c r="G116" s="79">
        <f t="shared" si="28"/>
        <v>1</v>
      </c>
      <c r="H116" s="81"/>
      <c r="I116" s="59"/>
      <c r="J116" s="70"/>
      <c r="K116" s="98">
        <f t="array" ref="K116">IF((SMALL(IF(I$7:I$27&gt;=$A116,I$7:I$27),1)-$A116)&lt;(IF($A116-IFERROR(LARGE(IF(I$7:I$27&lt;=$A116,I$7:I$27),1),I$19)&lt;0,$A116+IFERROR(LARGE(IF(I$7:I$27&lt;=$A116,I$7:I$27),1),I$27),$A116-IFERROR(LARGE(IF(I$7:I$27&lt;=$A116,I$7:I$27),1),I$19))),SMALL(IF(I$7:I$27&gt;=$A116,I$7:I$27),1),IFERROR(LARGE(IF(I$7:I$27&lt;=$A116,I$7:I$27),1),I$27))</f>
        <v>80000000</v>
      </c>
      <c r="L116" s="79">
        <f t="shared" si="29"/>
        <v>1</v>
      </c>
      <c r="M116" s="80"/>
      <c r="N116" s="59"/>
      <c r="O116" s="70"/>
      <c r="P116" s="98">
        <f t="array" ref="P116">IF((SMALL(IF(N$7:N$106&gt;=$A116,N$7:N$106),1)-$A116)&lt;(IF($A116-IFERROR(LARGE(IF(N$7:N$106&lt;=$A116,N$7:N$106),1),N$106)&lt;0,$A116+IFERROR(LARGE(IF(N$7:N$106&lt;=$A116,N$7:N$106),1),N$106),$A116-IFERROR(LARGE(IF(N$7:N$106&lt;=$A116,N$7:N$106),1),N$106))),SMALL(IF(N$7:N$106&gt;=$A116,N$7:N$106),1),IFERROR(LARGE(IF(N$7:N$106&lt;=$A116,N$7:N$106),1),N$106))</f>
        <v>92211981.566820279</v>
      </c>
      <c r="Q116" s="79">
        <f t="shared" si="30"/>
        <v>1</v>
      </c>
      <c r="R116" s="127">
        <v>110</v>
      </c>
      <c r="S116" s="109">
        <f t="shared" si="31"/>
        <v>90000000</v>
      </c>
      <c r="T116" s="67">
        <f t="shared" si="32"/>
        <v>1</v>
      </c>
      <c r="U116" s="113">
        <f t="shared" si="33"/>
        <v>110</v>
      </c>
      <c r="V116" s="109">
        <f t="shared" si="34"/>
        <v>70000000</v>
      </c>
      <c r="W116" s="135">
        <f t="shared" si="35"/>
        <v>2</v>
      </c>
      <c r="X116" s="113">
        <f t="shared" ca="1" si="36"/>
        <v>11</v>
      </c>
      <c r="Y116" s="109">
        <f t="shared" si="37"/>
        <v>80000000</v>
      </c>
      <c r="Z116" s="135">
        <f t="shared" si="38"/>
        <v>1.4</v>
      </c>
      <c r="AA116" s="113">
        <f t="shared" ca="1" si="39"/>
        <v>19</v>
      </c>
      <c r="AB116" s="109">
        <f t="shared" si="40"/>
        <v>92211981.566820279</v>
      </c>
      <c r="AC116" s="135">
        <f t="shared" si="41"/>
        <v>1</v>
      </c>
      <c r="AD116" s="49">
        <f t="shared" ca="1" si="42"/>
        <v>79</v>
      </c>
      <c r="AE116">
        <f t="shared" si="43"/>
        <v>1</v>
      </c>
      <c r="AF116">
        <v>3</v>
      </c>
    </row>
    <row r="117" spans="1:32" x14ac:dyDescent="0.25">
      <c r="A117" s="50">
        <v>120000000</v>
      </c>
      <c r="B117" s="63">
        <v>3</v>
      </c>
      <c r="C117" s="81"/>
      <c r="D117" s="59"/>
      <c r="E117" s="70"/>
      <c r="F117" s="98">
        <f t="array" ref="F117">IF((SMALL(IF(D$7:D$19&gt;=A117,D$7:D$19),1)-A117)&lt;(IF(A117-IFERROR(LARGE(IF(D$7:D$19&lt;=A117,D$7:D$19),1),D$19)&lt;0,A117+IFERROR(LARGE(IF(D$7:D$19&lt;=A117,D$7:D$19),1),D$19),A117-IFERROR(LARGE(IF(D$7:D$19&lt;=A117,D$7:D$19),1),D$19))),SMALL(IF(D$7:D$19&gt;=A117,D$7:D$19),1),IFERROR(LARGE(IF(D$7:D$19&lt;=A117,D$7:D$19),1),D$19))</f>
        <v>130000000</v>
      </c>
      <c r="G117" s="79">
        <f t="shared" si="28"/>
        <v>3</v>
      </c>
      <c r="H117" s="81"/>
      <c r="I117" s="59"/>
      <c r="J117" s="70"/>
      <c r="K117" s="98">
        <f t="array" ref="K117">IF((SMALL(IF(I$7:I$27&gt;=$A117,I$7:I$27),1)-$A117)&lt;(IF($A117-IFERROR(LARGE(IF(I$7:I$27&lt;=$A117,I$7:I$27),1),I$19)&lt;0,$A117+IFERROR(LARGE(IF(I$7:I$27&lt;=$A117,I$7:I$27),1),I$27),$A117-IFERROR(LARGE(IF(I$7:I$27&lt;=$A117,I$7:I$27),1),I$19))),SMALL(IF(I$7:I$27&gt;=$A117,I$7:I$27),1),IFERROR(LARGE(IF(I$7:I$27&lt;=$A117,I$7:I$27),1),I$27))</f>
        <v>130000000</v>
      </c>
      <c r="L117" s="79">
        <f t="shared" si="29"/>
        <v>3</v>
      </c>
      <c r="M117" s="78"/>
      <c r="N117" s="59"/>
      <c r="O117" s="70"/>
      <c r="P117" s="98">
        <f t="array" ref="P117">IF((SMALL(IF(N$7:N$106&gt;=$A117,N$7:N$106),1)-$A117)&lt;(IF($A117-IFERROR(LARGE(IF(N$7:N$106&lt;=$A117,N$7:N$106),1),N$106)&lt;0,$A117+IFERROR(LARGE(IF(N$7:N$106&lt;=$A117,N$7:N$106),1),N$106),$A117-IFERROR(LARGE(IF(N$7:N$106&lt;=$A117,N$7:N$106),1),N$106))),SMALL(IF(N$7:N$106&gt;=$A117,N$7:N$106),1),IFERROR(LARGE(IF(N$7:N$106&lt;=$A117,N$7:N$106),1),N$106))</f>
        <v>122258064.51612903</v>
      </c>
      <c r="Q117" s="79">
        <f t="shared" si="30"/>
        <v>3</v>
      </c>
      <c r="R117" s="127">
        <v>111</v>
      </c>
      <c r="S117" s="109">
        <f t="shared" si="31"/>
        <v>120000000</v>
      </c>
      <c r="T117" s="67">
        <f t="shared" si="32"/>
        <v>3</v>
      </c>
      <c r="U117" s="113">
        <f t="shared" si="33"/>
        <v>111</v>
      </c>
      <c r="V117" s="109">
        <f t="shared" si="34"/>
        <v>130000000</v>
      </c>
      <c r="W117" s="135">
        <f t="shared" si="35"/>
        <v>2.5</v>
      </c>
      <c r="X117" s="113">
        <f t="shared" ca="1" si="36"/>
        <v>12</v>
      </c>
      <c r="Y117" s="109">
        <f t="shared" si="37"/>
        <v>130000000</v>
      </c>
      <c r="Z117" s="135">
        <f t="shared" si="38"/>
        <v>2.5</v>
      </c>
      <c r="AA117" s="113">
        <f t="shared" ca="1" si="39"/>
        <v>20</v>
      </c>
      <c r="AB117" s="109">
        <f t="shared" si="40"/>
        <v>122258064.51612903</v>
      </c>
      <c r="AC117" s="135">
        <f t="shared" si="41"/>
        <v>3</v>
      </c>
      <c r="AD117" s="49">
        <f t="shared" ca="1" si="42"/>
        <v>83</v>
      </c>
      <c r="AE117">
        <f>ROUND(AE118+(($AE$7-$AE$118)/SUM($AF$7:$AF$117)*AF117),0)</f>
        <v>1</v>
      </c>
      <c r="AF117">
        <v>2</v>
      </c>
    </row>
    <row r="118" spans="1:32" ht="15.75" thickBot="1" x14ac:dyDescent="0.3">
      <c r="A118" s="51">
        <v>128000000</v>
      </c>
      <c r="B118" s="65">
        <v>2</v>
      </c>
      <c r="C118" s="82"/>
      <c r="D118" s="83"/>
      <c r="E118" s="85"/>
      <c r="F118" s="99">
        <f t="array" ref="F118">IF((SMALL(IF(D$7:D$19&gt;=A118,D$7:D$19),1)-A118)&lt;(IF(A118-IFERROR(LARGE(IF(D$7:D$19&lt;=A118,D$7:D$19),1),D$19)&lt;0,A118+IFERROR(LARGE(IF(D$7:D$19&lt;=A118,D$7:D$19),1),D$19),A118-IFERROR(LARGE(IF(D$7:D$19&lt;=A118,D$7:D$19),1),D$19))),SMALL(IF(D$7:D$19&gt;=A118,D$7:D$19),1),IFERROR(LARGE(IF(D$7:D$19&lt;=A118,D$7:D$19),1),D$19))</f>
        <v>130000000</v>
      </c>
      <c r="G118" s="84">
        <f t="shared" si="28"/>
        <v>2</v>
      </c>
      <c r="H118" s="81"/>
      <c r="I118" s="59"/>
      <c r="J118" s="70"/>
      <c r="K118" s="98">
        <f t="array" ref="K118">IF((SMALL(IF(I$7:I$27&gt;=$A118,I$7:I$27),1)-$A118)&lt;(IF($A118-IFERROR(LARGE(IF(I$7:I$27&lt;=$A118,I$7:I$27),1),I$19)&lt;0,$A118+IFERROR(LARGE(IF(I$7:I$27&lt;=$A118,I$7:I$27),1),I$27),$A118-IFERROR(LARGE(IF(I$7:I$27&lt;=$A118,I$7:I$27),1),I$19))),SMALL(IF(I$7:I$27&gt;=$A118,I$7:I$27),1),IFERROR(LARGE(IF(I$7:I$27&lt;=$A118,I$7:I$27),1),I$27))</f>
        <v>130000000</v>
      </c>
      <c r="L118" s="79">
        <f t="shared" si="29"/>
        <v>2</v>
      </c>
      <c r="M118" s="80"/>
      <c r="N118" s="59"/>
      <c r="O118" s="70"/>
      <c r="P118" s="98">
        <f t="array" ref="P118">IF((SMALL(IF(N$7:N$106&gt;=$A118,N$7:N$106),1)-$A118)&lt;(IF($A118-IFERROR(LARGE(IF(N$7:N$106&lt;=$A118,N$7:N$106),1),N$106)&lt;0,$A118+IFERROR(LARGE(IF(N$7:N$106&lt;=$A118,N$7:N$106),1),N$106),$A118-IFERROR(LARGE(IF(N$7:N$106&lt;=$A118,N$7:N$106),1),N$106))),SMALL(IF(N$7:N$106&gt;=$A118,N$7:N$106),1),IFERROR(LARGE(IF(N$7:N$106&lt;=$A118,N$7:N$106),1),N$106))</f>
        <v>130000000</v>
      </c>
      <c r="Q118" s="79">
        <f t="shared" si="30"/>
        <v>2</v>
      </c>
      <c r="R118" s="128">
        <v>112</v>
      </c>
      <c r="S118" s="110">
        <f t="shared" si="31"/>
        <v>128000000</v>
      </c>
      <c r="T118" s="114">
        <f t="shared" si="32"/>
        <v>2</v>
      </c>
      <c r="U118" s="115">
        <f t="shared" si="33"/>
        <v>112</v>
      </c>
      <c r="V118" s="110">
        <f t="shared" si="34"/>
        <v>130000000</v>
      </c>
      <c r="W118" s="137">
        <f t="shared" si="35"/>
        <v>2.5</v>
      </c>
      <c r="X118" s="115">
        <f t="shared" ca="1" si="36"/>
        <v>12</v>
      </c>
      <c r="Y118" s="110">
        <f t="shared" si="37"/>
        <v>130000000</v>
      </c>
      <c r="Z118" s="137">
        <f t="shared" si="38"/>
        <v>2.5</v>
      </c>
      <c r="AA118" s="115">
        <f t="shared" ca="1" si="39"/>
        <v>20</v>
      </c>
      <c r="AB118" s="110">
        <f t="shared" si="40"/>
        <v>130000000</v>
      </c>
      <c r="AC118" s="137">
        <f t="shared" si="41"/>
        <v>2</v>
      </c>
      <c r="AD118" s="52">
        <f t="shared" ca="1" si="42"/>
        <v>84</v>
      </c>
      <c r="AE118">
        <f t="shared" ref="AE72:AE118" si="48">ROUND(0.004*((R118-116)^2),0)+1</f>
        <v>1</v>
      </c>
      <c r="AF118">
        <v>1</v>
      </c>
    </row>
    <row r="119" spans="1:32" ht="15.75" thickBot="1" x14ac:dyDescent="0.3">
      <c r="A119" s="60">
        <f>COUNT(A7:A118)</f>
        <v>112</v>
      </c>
      <c r="B119" s="61">
        <f>SUM(B7:B118)</f>
        <v>2169</v>
      </c>
      <c r="C119" s="64">
        <f>COUNTA(C7:C118)</f>
        <v>13</v>
      </c>
      <c r="D119" s="62"/>
      <c r="E119" s="62">
        <f t="shared" ref="E119" si="49">SUM(E7:E118)</f>
        <v>2169</v>
      </c>
      <c r="F119" s="129"/>
      <c r="G119" s="130"/>
      <c r="H119" s="64">
        <f>COUNTA(H7:H118)</f>
        <v>21</v>
      </c>
      <c r="I119" s="62"/>
      <c r="J119" s="62">
        <f t="shared" ref="J119" si="50">SUM(J7:J118)</f>
        <v>2169</v>
      </c>
      <c r="K119" s="129"/>
      <c r="L119" s="130"/>
      <c r="M119" s="64">
        <f>COUNTA(M7:M118)</f>
        <v>100</v>
      </c>
      <c r="N119" s="62"/>
      <c r="O119" s="62">
        <f t="shared" ref="O119" si="51">SUM(O7:O118)</f>
        <v>2169</v>
      </c>
      <c r="P119" s="129"/>
      <c r="Q119" s="130"/>
      <c r="AE119">
        <f>SUM(AE7:AE118)</f>
        <v>2193</v>
      </c>
    </row>
    <row r="120" spans="1:32" x14ac:dyDescent="0.25">
      <c r="B120" s="2"/>
      <c r="C120" s="66"/>
      <c r="D120" s="66"/>
      <c r="E120" s="74"/>
      <c r="F120" s="75"/>
      <c r="G120" s="74"/>
      <c r="H120" s="66"/>
      <c r="I120" s="66"/>
      <c r="J120" s="74"/>
      <c r="K120" s="75"/>
      <c r="L120" s="74"/>
      <c r="M120" s="66"/>
      <c r="N120" s="66"/>
      <c r="O120" s="74"/>
      <c r="P120" s="75"/>
      <c r="Q120" s="74"/>
    </row>
    <row r="121" spans="1:32" x14ac:dyDescent="0.25">
      <c r="A121" s="56"/>
      <c r="B121" s="1"/>
      <c r="AD121" t="s">
        <v>4458</v>
      </c>
    </row>
    <row r="122" spans="1:32" x14ac:dyDescent="0.25">
      <c r="A122" s="1"/>
      <c r="C122" s="57"/>
      <c r="D122" s="57"/>
      <c r="E122" s="72"/>
      <c r="F122" s="57"/>
      <c r="G122" s="72"/>
      <c r="H122" s="57"/>
      <c r="I122" s="57"/>
      <c r="J122" s="72"/>
      <c r="K122" s="57"/>
      <c r="L122" s="72"/>
      <c r="M122" s="57"/>
      <c r="N122" s="57"/>
      <c r="O122" s="72"/>
      <c r="P122" s="57"/>
      <c r="Q122" s="72"/>
    </row>
    <row r="123" spans="1:32" x14ac:dyDescent="0.25">
      <c r="A123" s="1"/>
      <c r="C123" s="58"/>
      <c r="D123" s="58"/>
      <c r="E123" s="73"/>
      <c r="F123" s="58"/>
      <c r="G123" s="73"/>
      <c r="H123" s="58"/>
      <c r="I123" s="58"/>
      <c r="J123" s="73"/>
      <c r="K123" s="58"/>
      <c r="L123" s="73"/>
      <c r="M123" s="58"/>
      <c r="N123" s="58"/>
      <c r="O123" s="73"/>
      <c r="P123" s="58"/>
      <c r="Q123" s="73"/>
    </row>
    <row r="124" spans="1:32" x14ac:dyDescent="0.25">
      <c r="A124" s="1"/>
      <c r="C124" s="58"/>
      <c r="D124" s="58"/>
      <c r="E124" s="73"/>
      <c r="F124" s="58"/>
      <c r="G124" s="73"/>
      <c r="H124" s="58"/>
      <c r="I124" s="58"/>
      <c r="J124" s="73"/>
      <c r="K124" s="58"/>
      <c r="L124" s="73"/>
      <c r="M124" s="58"/>
      <c r="N124" s="58"/>
      <c r="O124" s="73"/>
      <c r="P124" s="58"/>
      <c r="Q124" s="73"/>
    </row>
  </sheetData>
  <mergeCells count="5">
    <mergeCell ref="H2:L3"/>
    <mergeCell ref="M2:Q3"/>
    <mergeCell ref="R4:R6"/>
    <mergeCell ref="C2:G3"/>
    <mergeCell ref="A2:B2"/>
  </mergeCells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opLeftCell="A19" zoomScaleNormal="100" workbookViewId="0">
      <selection activeCell="N47" sqref="N47"/>
    </sheetView>
  </sheetViews>
  <sheetFormatPr baseColWidth="10" defaultRowHeight="15" x14ac:dyDescent="0.25"/>
  <cols>
    <col min="1" max="1" width="24.7109375" style="133" bestFit="1" customWidth="1"/>
    <col min="2" max="5" width="14.28515625" style="131" customWidth="1"/>
    <col min="6" max="6" width="25" style="132" customWidth="1"/>
    <col min="7" max="7" width="11.42578125" style="132"/>
    <col min="8" max="8" width="28.140625" style="131" customWidth="1"/>
    <col min="9" max="9" width="3" style="131" bestFit="1" customWidth="1"/>
    <col min="10" max="10" width="14.28515625" style="131" customWidth="1"/>
    <col min="11" max="11" width="28.140625" style="131" customWidth="1"/>
    <col min="12" max="12" width="10" style="131" bestFit="1" customWidth="1"/>
    <col min="13" max="13" width="14.28515625" style="132" customWidth="1"/>
    <col min="14" max="14" width="23.5703125" style="131" customWidth="1"/>
    <col min="15" max="15" width="5.140625" style="131" bestFit="1" customWidth="1"/>
    <col min="16" max="17" width="11.42578125" style="131"/>
    <col min="18" max="18" width="11.42578125" style="132"/>
    <col min="19" max="22" width="11.42578125" style="131"/>
    <col min="23" max="23" width="11.42578125" style="132"/>
    <col min="24" max="24" width="11.42578125" style="131"/>
  </cols>
  <sheetData>
    <row r="1" spans="1:19" ht="15.75" thickBot="1" x14ac:dyDescent="0.3">
      <c r="A1" s="223" t="s">
        <v>4420</v>
      </c>
      <c r="B1" s="224" t="s">
        <v>4438</v>
      </c>
      <c r="C1" s="224" t="s">
        <v>4439</v>
      </c>
      <c r="D1" s="224" t="s">
        <v>4294</v>
      </c>
      <c r="E1" s="224" t="s">
        <v>4292</v>
      </c>
      <c r="F1" s="225" t="s">
        <v>4440</v>
      </c>
      <c r="H1" s="255" t="s">
        <v>4443</v>
      </c>
      <c r="I1" s="256"/>
      <c r="J1" s="256"/>
      <c r="K1" s="256"/>
      <c r="L1" s="256"/>
      <c r="M1" s="257"/>
      <c r="Q1" s="132"/>
    </row>
    <row r="2" spans="1:19" ht="15.75" thickTop="1" x14ac:dyDescent="0.25">
      <c r="A2" s="221" t="s">
        <v>1605</v>
      </c>
      <c r="B2" s="34">
        <f t="array" ref="B2">MAX(IF(Daten!$C$2:$C$2170=A2,Daten!$D$2:$D$2170))</f>
        <v>175000</v>
      </c>
      <c r="C2" s="34">
        <f t="array" ref="C2">MIN(IF(Daten!$C$2:$C$2170=A2,Daten!$D$2:$D$2170))</f>
        <v>25000</v>
      </c>
      <c r="D2" s="34">
        <f>AVERAGEIF(Daten!$C$2:$C$2170,A2,Daten!$D$2:$D$2170)</f>
        <v>76612.903225806454</v>
      </c>
      <c r="E2" s="34">
        <f t="array" ref="E2">MEDIAN(IF(Daten!$C$2:$C$2170=A2,Daten!$D$2:$D$2170))</f>
        <v>75000</v>
      </c>
      <c r="F2" s="222">
        <f>(D2+E2)/2</f>
        <v>75806.451612903227</v>
      </c>
      <c r="H2" s="231" t="s">
        <v>4421</v>
      </c>
      <c r="I2" s="232">
        <v>13</v>
      </c>
      <c r="J2" s="259">
        <v>250000000</v>
      </c>
      <c r="K2" s="233"/>
      <c r="L2" s="234"/>
      <c r="M2" s="235"/>
      <c r="N2" s="132"/>
    </row>
    <row r="3" spans="1:19" x14ac:dyDescent="0.25">
      <c r="A3" s="213" t="s">
        <v>1401</v>
      </c>
      <c r="B3" s="212">
        <f t="array" ref="B3">MAX(IF(Daten!$C$2:$C$2170=A3,Daten!$D$2:$D$2170))</f>
        <v>125000</v>
      </c>
      <c r="C3" s="212">
        <f t="array" ref="C3">MIN(IF(Daten!$C$2:$C$2170=A3,Daten!$D$2:$D$2170))</f>
        <v>25000</v>
      </c>
      <c r="D3" s="212">
        <f>AVERAGEIF(Daten!$C$2:$C$2170,A3,Daten!$D$2:$D$2170)</f>
        <v>63596.491228070176</v>
      </c>
      <c r="E3" s="212">
        <f t="array" ref="E3">MEDIAN(IF(Daten!$C$2:$C$2170=A3,Daten!$D$2:$D$2170))</f>
        <v>50000</v>
      </c>
      <c r="F3" s="214">
        <f t="shared" ref="F3:F11" si="0">(D3+E3)/2</f>
        <v>56798.245614035084</v>
      </c>
      <c r="H3" s="236" t="s">
        <v>4422</v>
      </c>
      <c r="I3" s="237">
        <v>12</v>
      </c>
      <c r="J3" s="212">
        <v>130000000</v>
      </c>
      <c r="K3" s="238"/>
      <c r="L3" s="239"/>
      <c r="M3" s="240"/>
    </row>
    <row r="4" spans="1:19" x14ac:dyDescent="0.25">
      <c r="A4" s="213" t="s">
        <v>1460</v>
      </c>
      <c r="B4" s="212">
        <f t="array" ref="B4">MAX(IF(Daten!$C$2:$C$2170=A4,Daten!$D$2:$D$2170))</f>
        <v>175000</v>
      </c>
      <c r="C4" s="212">
        <f t="array" ref="C4">MIN(IF(Daten!$C$2:$C$2170=A4,Daten!$D$2:$D$2170))</f>
        <v>25000</v>
      </c>
      <c r="D4" s="212">
        <f>AVERAGEIF(Daten!$C$2:$C$2170,A4,Daten!$D$2:$D$2170)</f>
        <v>85344.827586206899</v>
      </c>
      <c r="E4" s="212">
        <f t="array" ref="E4">MEDIAN(IF(Daten!$C$2:$C$2170=A4,Daten!$D$2:$D$2170))</f>
        <v>75000</v>
      </c>
      <c r="F4" s="214">
        <f t="shared" si="0"/>
        <v>80172.413793103449</v>
      </c>
      <c r="H4" s="236" t="s">
        <v>4423</v>
      </c>
      <c r="I4" s="237">
        <v>11</v>
      </c>
      <c r="J4" s="212">
        <v>60000000</v>
      </c>
      <c r="K4" s="241"/>
      <c r="L4" s="242"/>
      <c r="M4" s="243"/>
    </row>
    <row r="5" spans="1:19" x14ac:dyDescent="0.25">
      <c r="A5" s="213" t="s">
        <v>1573</v>
      </c>
      <c r="B5" s="212">
        <f t="array" ref="B5">MAX(IF(Daten!$C$2:$C$2170=A5,Daten!$D$2:$D$2170))</f>
        <v>225000</v>
      </c>
      <c r="C5" s="212">
        <f t="array" ref="C5">MIN(IF(Daten!$C$2:$C$2170=A5,Daten!$D$2:$D$2170))</f>
        <v>25000</v>
      </c>
      <c r="D5" s="212">
        <f>AVERAGEIF(Daten!$C$2:$C$2170,A5,Daten!$D$2:$D$2170)</f>
        <v>102000</v>
      </c>
      <c r="E5" s="212">
        <f t="array" ref="E5">MEDIAN(IF(Daten!$C$2:$C$2170=A5,Daten!$D$2:$D$2170))</f>
        <v>100000</v>
      </c>
      <c r="F5" s="214">
        <f t="shared" si="0"/>
        <v>101000</v>
      </c>
      <c r="H5" s="236" t="s">
        <v>4424</v>
      </c>
      <c r="I5" s="237">
        <v>10</v>
      </c>
      <c r="J5" s="212">
        <v>30000000</v>
      </c>
      <c r="K5" s="237" t="s">
        <v>4425</v>
      </c>
      <c r="L5" s="237">
        <v>10</v>
      </c>
      <c r="M5" s="7">
        <v>30000000</v>
      </c>
    </row>
    <row r="6" spans="1:19" x14ac:dyDescent="0.25">
      <c r="A6" s="213" t="s">
        <v>1522</v>
      </c>
      <c r="B6" s="212">
        <f t="array" ref="B6">MAX(IF(Daten!$C$2:$C$2170=A6,Daten!$D$2:$D$2170))</f>
        <v>225000</v>
      </c>
      <c r="C6" s="212">
        <f t="array" ref="C6">MIN(IF(Daten!$C$2:$C$2170=A6,Daten!$D$2:$D$2170))</f>
        <v>25000</v>
      </c>
      <c r="D6" s="212">
        <f>AVERAGEIF(Daten!$C$2:$C$2170,A6,Daten!$D$2:$D$2170)</f>
        <v>83196.721311475412</v>
      </c>
      <c r="E6" s="212">
        <f t="array" ref="E6">MEDIAN(IF(Daten!$C$2:$C$2170=A6,Daten!$D$2:$D$2170))</f>
        <v>75000</v>
      </c>
      <c r="F6" s="214">
        <f t="shared" si="0"/>
        <v>79098.360655737706</v>
      </c>
      <c r="H6" s="244"/>
      <c r="I6" s="245"/>
      <c r="J6" s="246"/>
      <c r="K6" s="237" t="s">
        <v>4427</v>
      </c>
      <c r="L6" s="237">
        <v>9</v>
      </c>
      <c r="M6" s="7">
        <v>10000000</v>
      </c>
      <c r="S6" s="211"/>
    </row>
    <row r="7" spans="1:19" x14ac:dyDescent="0.25">
      <c r="A7" s="213" t="s">
        <v>94</v>
      </c>
      <c r="B7" s="212">
        <f t="array" ref="B7">MAX(IF(Daten!$C$2:$C$2170=A7,Daten!$D$2:$D$2170))</f>
        <v>600000</v>
      </c>
      <c r="C7" s="212">
        <f t="array" ref="C7">MIN(IF(Daten!$C$2:$C$2170=A7,Daten!$D$2:$D$2170))</f>
        <v>50000</v>
      </c>
      <c r="D7" s="212">
        <f>AVERAGEIF(Daten!$C$2:$C$2170,A7,Daten!$D$2:$D$2170)</f>
        <v>192500</v>
      </c>
      <c r="E7" s="212">
        <f t="array" ref="E7">MEDIAN(IF(Daten!$C$2:$C$2170=A7,Daten!$D$2:$D$2170))</f>
        <v>150000</v>
      </c>
      <c r="F7" s="214">
        <f t="shared" si="0"/>
        <v>171250</v>
      </c>
      <c r="H7" s="236" t="s">
        <v>4426</v>
      </c>
      <c r="I7" s="237">
        <v>8</v>
      </c>
      <c r="J7" s="212">
        <v>3000000</v>
      </c>
      <c r="K7" s="237" t="s">
        <v>4428</v>
      </c>
      <c r="L7" s="237">
        <v>8</v>
      </c>
      <c r="M7" s="7">
        <v>3000000</v>
      </c>
      <c r="S7" s="211"/>
    </row>
    <row r="8" spans="1:19" x14ac:dyDescent="0.25">
      <c r="A8" s="213" t="s">
        <v>1046</v>
      </c>
      <c r="B8" s="212">
        <f t="array" ref="B8">MAX(IF(Daten!$C$2:$C$2170=A8,Daten!$D$2:$D$2170))</f>
        <v>225000</v>
      </c>
      <c r="C8" s="212">
        <f t="array" ref="C8">MIN(IF(Daten!$C$2:$C$2170=A8,Daten!$D$2:$D$2170))</f>
        <v>25000</v>
      </c>
      <c r="D8" s="212">
        <f>AVERAGEIF(Daten!$C$2:$C$2170,A8,Daten!$D$2:$D$2170)</f>
        <v>119444.44444444444</v>
      </c>
      <c r="E8" s="212">
        <f t="array" ref="E8">MEDIAN(IF(Daten!$C$2:$C$2170=A8,Daten!$D$2:$D$2170))</f>
        <v>100000</v>
      </c>
      <c r="F8" s="214">
        <f t="shared" si="0"/>
        <v>109722.22222222222</v>
      </c>
      <c r="H8" s="236" t="s">
        <v>4429</v>
      </c>
      <c r="I8" s="237">
        <v>7</v>
      </c>
      <c r="J8" s="212">
        <v>1500000</v>
      </c>
      <c r="K8" s="247"/>
      <c r="L8" s="245"/>
      <c r="M8" s="248"/>
      <c r="S8" s="211"/>
    </row>
    <row r="9" spans="1:19" x14ac:dyDescent="0.25">
      <c r="A9" s="213" t="s">
        <v>1061</v>
      </c>
      <c r="B9" s="212">
        <f t="array" ref="B9">MAX(IF(Daten!$C$2:$C$2170=A9,Daten!$D$2:$D$2170))</f>
        <v>250000</v>
      </c>
      <c r="C9" s="212">
        <f t="array" ref="C9">MIN(IF(Daten!$C$2:$C$2170=A9,Daten!$D$2:$D$2170))</f>
        <v>50000</v>
      </c>
      <c r="D9" s="212">
        <f>AVERAGEIF(Daten!$C$2:$C$2170,A9,Daten!$D$2:$D$2170)</f>
        <v>114285.71428571429</v>
      </c>
      <c r="E9" s="212">
        <f t="array" ref="E9">MEDIAN(IF(Daten!$C$2:$C$2170=A9,Daten!$D$2:$D$2170))</f>
        <v>100000</v>
      </c>
      <c r="F9" s="214">
        <f t="shared" si="0"/>
        <v>107142.85714285714</v>
      </c>
      <c r="H9" s="236" t="s">
        <v>4430</v>
      </c>
      <c r="I9" s="237">
        <v>6</v>
      </c>
      <c r="J9" s="212">
        <v>800000</v>
      </c>
      <c r="K9" s="249" t="s">
        <v>4431</v>
      </c>
      <c r="L9" s="237">
        <v>6</v>
      </c>
      <c r="M9" s="7">
        <v>800000</v>
      </c>
    </row>
    <row r="10" spans="1:19" x14ac:dyDescent="0.25">
      <c r="A10" s="213" t="s">
        <v>1078</v>
      </c>
      <c r="B10" s="212">
        <f t="array" ref="B10">MAX(IF(Daten!$C$2:$C$2170=A10,Daten!$D$2:$D$2170))</f>
        <v>325000</v>
      </c>
      <c r="C10" s="212">
        <f t="array" ref="C10">MIN(IF(Daten!$C$2:$C$2170=A10,Daten!$D$2:$D$2170))</f>
        <v>25000</v>
      </c>
      <c r="D10" s="212">
        <f>AVERAGEIF(Daten!$C$2:$C$2170,A10,Daten!$D$2:$D$2170)</f>
        <v>121875</v>
      </c>
      <c r="E10" s="212">
        <f t="array" ref="E10">MEDIAN(IF(Daten!$C$2:$C$2170=A10,Daten!$D$2:$D$2170))</f>
        <v>100000</v>
      </c>
      <c r="F10" s="214">
        <f t="shared" si="0"/>
        <v>110937.5</v>
      </c>
      <c r="H10" s="244"/>
      <c r="I10" s="245"/>
      <c r="J10" s="246"/>
      <c r="K10" s="237" t="s">
        <v>4433</v>
      </c>
      <c r="L10" s="237">
        <v>5</v>
      </c>
      <c r="M10" s="7">
        <v>500000</v>
      </c>
    </row>
    <row r="11" spans="1:19" ht="15.75" thickBot="1" x14ac:dyDescent="0.3">
      <c r="A11" s="218" t="s">
        <v>1093</v>
      </c>
      <c r="B11" s="219">
        <f t="array" ref="B11">MAX(IF(Daten!$C$2:$C$2170=A11,Daten!$D$2:$D$2170))</f>
        <v>325000</v>
      </c>
      <c r="C11" s="219">
        <f t="array" ref="C11">MIN(IF(Daten!$C$2:$C$2170=A11,Daten!$D$2:$D$2170))</f>
        <v>50000</v>
      </c>
      <c r="D11" s="219">
        <f>AVERAGEIF(Daten!$C$2:$C$2170,A11,Daten!$D$2:$D$2170)</f>
        <v>164285.71428571429</v>
      </c>
      <c r="E11" s="219">
        <f t="array" ref="E11">MEDIAN(IF(Daten!$C$2:$C$2170=A11,Daten!$D$2:$D$2170))</f>
        <v>150000</v>
      </c>
      <c r="F11" s="220">
        <f t="shared" si="0"/>
        <v>157142.85714285716</v>
      </c>
      <c r="H11" s="236" t="s">
        <v>4434</v>
      </c>
      <c r="I11" s="237">
        <v>4</v>
      </c>
      <c r="J11" s="212">
        <v>200000</v>
      </c>
      <c r="K11" s="237" t="s">
        <v>4432</v>
      </c>
      <c r="L11" s="237">
        <v>4</v>
      </c>
      <c r="M11" s="7">
        <v>200000</v>
      </c>
    </row>
    <row r="12" spans="1:19" ht="16.5" thickTop="1" thickBot="1" x14ac:dyDescent="0.3">
      <c r="A12" s="215" t="s">
        <v>4441</v>
      </c>
      <c r="B12" s="216">
        <f>AVERAGE(B2:B11)</f>
        <v>265000</v>
      </c>
      <c r="C12" s="216">
        <f t="shared" ref="C12:E12" si="1">AVERAGE(C2:C11)</f>
        <v>32500</v>
      </c>
      <c r="D12" s="216">
        <f t="shared" si="1"/>
        <v>112314.1816367432</v>
      </c>
      <c r="E12" s="216">
        <f t="shared" si="1"/>
        <v>97500</v>
      </c>
      <c r="F12" s="217">
        <f>AVERAGE(F2:F11)</f>
        <v>104907.09081837159</v>
      </c>
      <c r="H12" s="236" t="s">
        <v>4435</v>
      </c>
      <c r="I12" s="237">
        <v>3</v>
      </c>
      <c r="J12" s="212">
        <v>100000</v>
      </c>
      <c r="K12" s="247"/>
      <c r="L12" s="245"/>
      <c r="M12" s="248"/>
      <c r="S12" s="211"/>
    </row>
    <row r="13" spans="1:19" ht="15.75" thickBot="1" x14ac:dyDescent="0.3">
      <c r="A13" s="223" t="s">
        <v>4419</v>
      </c>
      <c r="B13" s="224" t="s">
        <v>4438</v>
      </c>
      <c r="C13" s="224" t="s">
        <v>4439</v>
      </c>
      <c r="D13" s="224" t="s">
        <v>4294</v>
      </c>
      <c r="E13" s="224" t="s">
        <v>4292</v>
      </c>
      <c r="F13" s="225" t="s">
        <v>4440</v>
      </c>
      <c r="H13" s="236" t="s">
        <v>4436</v>
      </c>
      <c r="I13" s="237">
        <v>2</v>
      </c>
      <c r="J13" s="212">
        <v>50000</v>
      </c>
      <c r="K13" s="250" t="s">
        <v>4442</v>
      </c>
      <c r="L13" s="250">
        <v>2</v>
      </c>
      <c r="M13" s="258">
        <v>50000</v>
      </c>
      <c r="S13" s="211"/>
    </row>
    <row r="14" spans="1:19" ht="16.5" thickTop="1" thickBot="1" x14ac:dyDescent="0.3">
      <c r="A14" s="221" t="s">
        <v>1343</v>
      </c>
      <c r="B14" s="34">
        <f t="array" ref="B14">MAX(IF(Daten!$C$2:$C$2170=A14,Daten!$D$2:$D$2170))</f>
        <v>600000</v>
      </c>
      <c r="C14" s="34">
        <f t="array" ref="C14">MIN(IF(Daten!$C$2:$C$2170=A14,Daten!$D$2:$D$2170))</f>
        <v>75000</v>
      </c>
      <c r="D14" s="34">
        <f>AVERAGEIF(Daten!$C$2:$C$2170,A14,Daten!$D$2:$D$2170)</f>
        <v>243181.81818181818</v>
      </c>
      <c r="E14" s="34">
        <f t="array" ref="E14">MEDIAN(IF(Daten!$C$2:$C$2170=A14,Daten!$D$2:$D$2170))</f>
        <v>225000</v>
      </c>
      <c r="F14" s="222">
        <f t="shared" ref="F14" si="2">(D14+E14)/2</f>
        <v>234090.90909090909</v>
      </c>
      <c r="H14" s="251"/>
      <c r="I14" s="252"/>
      <c r="J14" s="253"/>
      <c r="K14" s="254" t="s">
        <v>4437</v>
      </c>
      <c r="L14" s="254">
        <v>1</v>
      </c>
      <c r="M14" s="10">
        <v>25000</v>
      </c>
      <c r="S14" s="211"/>
    </row>
    <row r="15" spans="1:19" ht="15.75" thickBot="1" x14ac:dyDescent="0.3">
      <c r="A15" s="213" t="s">
        <v>93</v>
      </c>
      <c r="B15" s="212">
        <f t="array" ref="B15">MAX(IF(Daten!$C$2:$C$2170=A15,Daten!$D$2:$D$2170))</f>
        <v>2000000</v>
      </c>
      <c r="C15" s="212">
        <f t="array" ref="C15">MIN(IF(Daten!$C$2:$C$2170=A15,Daten!$D$2:$D$2170))</f>
        <v>50000</v>
      </c>
      <c r="D15" s="212">
        <f>AVERAGEIF(Daten!$C$2:$C$2170,A15,Daten!$D$2:$D$2170)</f>
        <v>383461.53846153844</v>
      </c>
      <c r="E15" s="212">
        <f t="array" ref="E15">MEDIAN(IF(Daten!$C$2:$C$2170=A15,Daten!$D$2:$D$2170))</f>
        <v>300000</v>
      </c>
      <c r="F15" s="214">
        <f t="shared" ref="F15:F19" si="3">(D15+E15)/2</f>
        <v>341730.76923076925</v>
      </c>
      <c r="H15" s="255" t="s">
        <v>4444</v>
      </c>
      <c r="I15" s="256"/>
      <c r="J15" s="256"/>
      <c r="K15" s="256"/>
      <c r="L15" s="256"/>
      <c r="M15" s="257"/>
      <c r="S15" s="211"/>
    </row>
    <row r="16" spans="1:19" x14ac:dyDescent="0.25">
      <c r="A16" s="213" t="s">
        <v>1036</v>
      </c>
      <c r="B16" s="212">
        <f t="array" ref="B16">MAX(IF(Daten!$C$2:$C$2170=A16,Daten!$D$2:$D$2170))</f>
        <v>650000</v>
      </c>
      <c r="C16" s="212">
        <f t="array" ref="C16">MIN(IF(Daten!$C$2:$C$2170=A16,Daten!$D$2:$D$2170))</f>
        <v>50000</v>
      </c>
      <c r="D16" s="212">
        <f>AVERAGEIF(Daten!$C$2:$C$2170,A16,Daten!$D$2:$D$2170)</f>
        <v>241847.82608695651</v>
      </c>
      <c r="E16" s="212">
        <f t="array" ref="E16">MEDIAN(IF(Daten!$C$2:$C$2170=A16,Daten!$D$2:$D$2170))</f>
        <v>200000</v>
      </c>
      <c r="F16" s="214">
        <f t="shared" si="3"/>
        <v>220923.91304347827</v>
      </c>
      <c r="H16" s="231" t="s">
        <v>4421</v>
      </c>
      <c r="I16" s="232">
        <v>21</v>
      </c>
      <c r="J16" s="259">
        <v>250000000</v>
      </c>
      <c r="K16" s="268"/>
      <c r="L16" s="269"/>
      <c r="M16" s="270"/>
      <c r="S16" s="211"/>
    </row>
    <row r="17" spans="1:24" x14ac:dyDescent="0.25">
      <c r="A17" s="213" t="s">
        <v>514</v>
      </c>
      <c r="B17" s="212">
        <f t="array" ref="B17">MAX(IF(Daten!$C$2:$C$2170=A17,Daten!$D$2:$D$2170))</f>
        <v>1600000</v>
      </c>
      <c r="C17" s="212">
        <f t="array" ref="C17">MIN(IF(Daten!$C$2:$C$2170=A17,Daten!$D$2:$D$2170))</f>
        <v>25000</v>
      </c>
      <c r="D17" s="212">
        <f>AVERAGEIF(Daten!$C$2:$C$2170,A17,Daten!$D$2:$D$2170)</f>
        <v>215000</v>
      </c>
      <c r="E17" s="212">
        <f t="array" ref="E17">MEDIAN(IF(Daten!$C$2:$C$2170=A17,Daten!$D$2:$D$2170))</f>
        <v>175000</v>
      </c>
      <c r="F17" s="214">
        <f t="shared" si="3"/>
        <v>195000</v>
      </c>
      <c r="H17" s="236" t="s">
        <v>4422</v>
      </c>
      <c r="I17" s="237">
        <v>20</v>
      </c>
      <c r="J17" s="212">
        <v>130000000</v>
      </c>
      <c r="K17" s="265"/>
      <c r="L17" s="271"/>
      <c r="M17" s="272"/>
      <c r="S17" s="211"/>
    </row>
    <row r="18" spans="1:24" x14ac:dyDescent="0.25">
      <c r="A18" s="213" t="s">
        <v>578</v>
      </c>
      <c r="B18" s="212">
        <f t="array" ref="B18">MAX(IF(Daten!$C$2:$C$2170=A18,Daten!$D$2:$D$2170))</f>
        <v>650000</v>
      </c>
      <c r="C18" s="212">
        <f t="array" ref="C18">MIN(IF(Daten!$C$2:$C$2170=A18,Daten!$D$2:$D$2170))</f>
        <v>25000</v>
      </c>
      <c r="D18" s="212">
        <f>AVERAGEIF(Daten!$C$2:$C$2170,A18,Daten!$D$2:$D$2170)</f>
        <v>196428.57142857142</v>
      </c>
      <c r="E18" s="212">
        <f t="array" ref="E18">MEDIAN(IF(Daten!$C$2:$C$2170=A18,Daten!$D$2:$D$2170))</f>
        <v>200000</v>
      </c>
      <c r="F18" s="214">
        <f t="shared" si="3"/>
        <v>198214.28571428571</v>
      </c>
      <c r="H18" s="236" t="s">
        <v>4423</v>
      </c>
      <c r="I18" s="237">
        <v>19</v>
      </c>
      <c r="J18" s="212">
        <v>80000000</v>
      </c>
      <c r="K18" s="265"/>
      <c r="L18" s="271"/>
      <c r="M18" s="272"/>
      <c r="O18" s="132"/>
      <c r="Q18"/>
      <c r="R18"/>
      <c r="S18"/>
      <c r="T18"/>
      <c r="U18"/>
      <c r="V18"/>
      <c r="W18"/>
      <c r="X18"/>
    </row>
    <row r="19" spans="1:24" ht="15.75" thickBot="1" x14ac:dyDescent="0.3">
      <c r="A19" s="218" t="s">
        <v>630</v>
      </c>
      <c r="B19" s="219">
        <f t="array" ref="B19">MAX(IF(Daten!$C$2:$C$2170=A19,Daten!$D$2:$D$2170))</f>
        <v>800000</v>
      </c>
      <c r="C19" s="219">
        <f t="array" ref="C19">MIN(IF(Daten!$C$2:$C$2170=A19,Daten!$D$2:$D$2170))</f>
        <v>50000</v>
      </c>
      <c r="D19" s="219">
        <f>AVERAGEIF(Daten!$C$2:$C$2170,A19,Daten!$D$2:$D$2170)</f>
        <v>223529.41176470587</v>
      </c>
      <c r="E19" s="219">
        <f t="array" ref="E19">MEDIAN(IF(Daten!$C$2:$C$2170=A19,Daten!$D$2:$D$2170))</f>
        <v>200000</v>
      </c>
      <c r="F19" s="220">
        <f t="shared" si="3"/>
        <v>211764.70588235295</v>
      </c>
      <c r="H19" s="236" t="s">
        <v>4445</v>
      </c>
      <c r="I19" s="237">
        <v>18</v>
      </c>
      <c r="J19" s="212">
        <v>60000000</v>
      </c>
      <c r="K19" s="266"/>
      <c r="L19" s="267"/>
      <c r="M19" s="273"/>
      <c r="O19" s="132"/>
      <c r="Q19"/>
      <c r="R19"/>
      <c r="S19"/>
      <c r="T19"/>
      <c r="U19"/>
      <c r="V19"/>
      <c r="W19"/>
      <c r="X19"/>
    </row>
    <row r="20" spans="1:24" ht="16.5" thickTop="1" thickBot="1" x14ac:dyDescent="0.3">
      <c r="A20" s="215" t="s">
        <v>4441</v>
      </c>
      <c r="B20" s="216">
        <f>AVERAGE(B10:B19)</f>
        <v>801666.66666666663</v>
      </c>
      <c r="C20" s="216">
        <f t="shared" ref="C20" si="4">AVERAGE(C10:C19)</f>
        <v>42500</v>
      </c>
      <c r="D20" s="216">
        <f t="shared" ref="D20" si="5">AVERAGE(D10:D19)</f>
        <v>211324.89576067199</v>
      </c>
      <c r="E20" s="216">
        <f t="shared" ref="E20" si="6">AVERAGE(E10:E19)</f>
        <v>183055.55555555556</v>
      </c>
      <c r="F20" s="217">
        <f>AVERAGE(F10:F19)</f>
        <v>197190.22565811378</v>
      </c>
      <c r="H20" s="236" t="s">
        <v>4424</v>
      </c>
      <c r="I20" s="237">
        <v>17</v>
      </c>
      <c r="J20" s="212">
        <v>30000000</v>
      </c>
      <c r="K20" s="237" t="s">
        <v>4425</v>
      </c>
      <c r="L20" s="237">
        <v>17</v>
      </c>
      <c r="M20" s="7">
        <v>30000000</v>
      </c>
      <c r="O20" s="132"/>
    </row>
    <row r="21" spans="1:24" ht="15.75" thickBot="1" x14ac:dyDescent="0.3">
      <c r="A21" s="223" t="s">
        <v>4418</v>
      </c>
      <c r="B21" s="224" t="s">
        <v>4438</v>
      </c>
      <c r="C21" s="224" t="s">
        <v>4439</v>
      </c>
      <c r="D21" s="224" t="s">
        <v>4294</v>
      </c>
      <c r="E21" s="224" t="s">
        <v>4292</v>
      </c>
      <c r="F21" s="225" t="s">
        <v>4440</v>
      </c>
      <c r="H21" s="278"/>
      <c r="I21" s="226"/>
      <c r="J21" s="227"/>
      <c r="K21" s="237" t="s">
        <v>4446</v>
      </c>
      <c r="L21" s="237">
        <v>16</v>
      </c>
      <c r="M21" s="7">
        <v>10000000</v>
      </c>
      <c r="O21" s="132"/>
    </row>
    <row r="22" spans="1:24" ht="15.75" thickTop="1" x14ac:dyDescent="0.25">
      <c r="A22" s="221" t="s">
        <v>1342</v>
      </c>
      <c r="B22" s="34">
        <f t="array" ref="B22">MAX(IF(Daten!$C$2:$C$2170=A22,Daten!$D$2:$D$2170))</f>
        <v>3500000</v>
      </c>
      <c r="C22" s="34">
        <f t="array" ref="C22">MIN(IF(Daten!$C$2:$C$2170=A22,Daten!$D$2:$D$2170))</f>
        <v>175000</v>
      </c>
      <c r="D22" s="34">
        <f>AVERAGEIF(Daten!$C$2:$C$2170,A22,Daten!$D$2:$D$2170)</f>
        <v>759736.84210526315</v>
      </c>
      <c r="E22" s="34">
        <f t="array" ref="E22">MEDIAN(IF(Daten!$C$2:$C$2170=A22,Daten!$D$2:$D$2170))</f>
        <v>600000</v>
      </c>
      <c r="F22" s="222">
        <f t="shared" ref="F22" si="7">(D22+E22)/2</f>
        <v>679868.42105263157</v>
      </c>
      <c r="H22" s="280"/>
      <c r="I22" s="275"/>
      <c r="J22" s="281"/>
      <c r="K22" s="237" t="s">
        <v>4427</v>
      </c>
      <c r="L22" s="237">
        <v>15</v>
      </c>
      <c r="M22" s="7">
        <v>8000000</v>
      </c>
      <c r="O22" s="132"/>
    </row>
    <row r="23" spans="1:24" x14ac:dyDescent="0.25">
      <c r="A23" s="213" t="s">
        <v>92</v>
      </c>
      <c r="B23" s="212">
        <f t="array" ref="B23">MAX(IF(Daten!$C$2:$C$2170=A23,Daten!$D$2:$D$2170))</f>
        <v>22000000</v>
      </c>
      <c r="C23" s="212">
        <f t="array" ref="C23">MIN(IF(Daten!$C$2:$C$2170=A23,Daten!$D$2:$D$2170))</f>
        <v>100000</v>
      </c>
      <c r="D23" s="212">
        <f>AVERAGEIF(Daten!$C$2:$C$2170,A23,Daten!$D$2:$D$2170)</f>
        <v>2826000</v>
      </c>
      <c r="E23" s="212">
        <f t="array" ref="E23">MEDIAN(IF(Daten!$C$2:$C$2170=A23,Daten!$D$2:$D$2170))</f>
        <v>1875000</v>
      </c>
      <c r="F23" s="214">
        <f t="shared" ref="F23:F28" si="8">(D23+E23)/2</f>
        <v>2350500</v>
      </c>
      <c r="H23" s="279"/>
      <c r="I23" s="263"/>
      <c r="J23" s="264"/>
      <c r="K23" s="237" t="s">
        <v>4447</v>
      </c>
      <c r="L23" s="237">
        <v>14</v>
      </c>
      <c r="M23" s="7">
        <v>5000000</v>
      </c>
      <c r="O23" s="132"/>
    </row>
    <row r="24" spans="1:24" x14ac:dyDescent="0.25">
      <c r="A24" s="213" t="s">
        <v>989</v>
      </c>
      <c r="B24" s="212">
        <f t="array" ref="B24">MAX(IF(Daten!$C$2:$C$2170=A24,Daten!$D$2:$D$2170))</f>
        <v>4000000</v>
      </c>
      <c r="C24" s="212">
        <f t="array" ref="C24">MIN(IF(Daten!$C$2:$C$2170=A24,Daten!$D$2:$D$2170))</f>
        <v>100000</v>
      </c>
      <c r="D24" s="212">
        <f>AVERAGEIF(Daten!$C$2:$C$2170,A24,Daten!$D$2:$D$2170)</f>
        <v>826086.95652173914</v>
      </c>
      <c r="E24" s="212">
        <f t="array" ref="E24">MEDIAN(IF(Daten!$C$2:$C$2170=A24,Daten!$D$2:$D$2170))</f>
        <v>500000</v>
      </c>
      <c r="F24" s="214">
        <f t="shared" si="8"/>
        <v>663043.47826086963</v>
      </c>
      <c r="H24" s="236" t="s">
        <v>4426</v>
      </c>
      <c r="I24" s="237">
        <v>13</v>
      </c>
      <c r="J24" s="212">
        <v>3000000</v>
      </c>
      <c r="K24" s="237" t="s">
        <v>4448</v>
      </c>
      <c r="L24" s="237">
        <v>13</v>
      </c>
      <c r="M24" s="7">
        <v>3000000</v>
      </c>
      <c r="O24" s="132"/>
    </row>
    <row r="25" spans="1:24" x14ac:dyDescent="0.25">
      <c r="A25" s="213" t="s">
        <v>458</v>
      </c>
      <c r="B25" s="212">
        <f t="array" ref="B25">MAX(IF(Daten!$C$2:$C$2170=A25,Daten!$D$2:$D$2170))</f>
        <v>5000000</v>
      </c>
      <c r="C25" s="212">
        <f t="array" ref="C25">MIN(IF(Daten!$C$2:$C$2170=A25,Daten!$D$2:$D$2170))</f>
        <v>100000</v>
      </c>
      <c r="D25" s="212">
        <f>AVERAGEIF(Daten!$C$2:$C$2170,A25,Daten!$D$2:$D$2170)</f>
        <v>1061111.111111111</v>
      </c>
      <c r="E25" s="212">
        <f t="array" ref="E25">MEDIAN(IF(Daten!$C$2:$C$2170=A25,Daten!$D$2:$D$2170))</f>
        <v>700000</v>
      </c>
      <c r="F25" s="214">
        <f t="shared" si="8"/>
        <v>880555.5555555555</v>
      </c>
      <c r="H25" s="236" t="s">
        <v>4449</v>
      </c>
      <c r="I25" s="237">
        <v>12</v>
      </c>
      <c r="J25" s="212">
        <v>2000000</v>
      </c>
      <c r="K25" s="260"/>
      <c r="L25" s="226"/>
      <c r="M25" s="274"/>
      <c r="O25" s="132"/>
    </row>
    <row r="26" spans="1:24" x14ac:dyDescent="0.25">
      <c r="A26" s="213" t="s">
        <v>831</v>
      </c>
      <c r="B26" s="212">
        <f t="array" ref="B26">MAX(IF(Daten!$C$2:$C$2170=A26,Daten!$D$2:$D$2170))</f>
        <v>12000000</v>
      </c>
      <c r="C26" s="212">
        <f t="array" ref="C26">MIN(IF(Daten!$C$2:$C$2170=A26,Daten!$D$2:$D$2170))</f>
        <v>200000</v>
      </c>
      <c r="D26" s="212">
        <f>AVERAGEIF(Daten!$C$2:$C$2170,A26,Daten!$D$2:$D$2170)</f>
        <v>1153000</v>
      </c>
      <c r="E26" s="212">
        <f t="array" ref="E26">MEDIAN(IF(Daten!$C$2:$C$2170=A26,Daten!$D$2:$D$2170))</f>
        <v>600000</v>
      </c>
      <c r="F26" s="214">
        <f t="shared" si="8"/>
        <v>876500</v>
      </c>
      <c r="H26" s="236" t="s">
        <v>4429</v>
      </c>
      <c r="I26" s="237">
        <v>11</v>
      </c>
      <c r="J26" s="212">
        <v>1500000</v>
      </c>
      <c r="K26" s="261"/>
      <c r="L26" s="275"/>
      <c r="M26" s="276"/>
      <c r="O26" s="132"/>
    </row>
    <row r="27" spans="1:24" x14ac:dyDescent="0.25">
      <c r="A27" s="213" t="s">
        <v>1759</v>
      </c>
      <c r="B27" s="212">
        <f t="array" ref="B27">MAX(IF(Daten!$C$2:$C$2170=A27,Daten!$D$2:$D$2170))</f>
        <v>400000</v>
      </c>
      <c r="C27" s="212">
        <f t="array" ref="C27">MIN(IF(Daten!$C$2:$C$2170=A27,Daten!$D$2:$D$2170))</f>
        <v>75000</v>
      </c>
      <c r="D27" s="212">
        <f>AVERAGEIF(Daten!$C$2:$C$2170,A27,Daten!$D$2:$D$2170)</f>
        <v>207692.30769230769</v>
      </c>
      <c r="E27" s="212">
        <f t="array" ref="E27">MEDIAN(IF(Daten!$C$2:$C$2170=A27,Daten!$D$2:$D$2170))</f>
        <v>200000</v>
      </c>
      <c r="F27" s="214">
        <f t="shared" si="8"/>
        <v>203846.15384615384</v>
      </c>
      <c r="H27" s="236" t="s">
        <v>4450</v>
      </c>
      <c r="I27" s="237">
        <v>10</v>
      </c>
      <c r="J27" s="212">
        <v>1000000</v>
      </c>
      <c r="K27" s="262"/>
      <c r="L27" s="263"/>
      <c r="M27" s="277"/>
      <c r="O27" s="132"/>
    </row>
    <row r="28" spans="1:24" ht="15.75" thickBot="1" x14ac:dyDescent="0.3">
      <c r="A28" s="218" t="s">
        <v>1804</v>
      </c>
      <c r="B28" s="219">
        <f t="array" ref="B28">MAX(IF(Daten!$C$2:$C$2170=A28,Daten!$D$2:$D$2170))</f>
        <v>2800000</v>
      </c>
      <c r="C28" s="219">
        <f t="array" ref="C28">MIN(IF(Daten!$C$2:$C$2170=A28,Daten!$D$2:$D$2170))</f>
        <v>50000</v>
      </c>
      <c r="D28" s="219">
        <f>AVERAGEIF(Daten!$C$2:$C$2170,A28,Daten!$D$2:$D$2170)</f>
        <v>377272.72727272729</v>
      </c>
      <c r="E28" s="219">
        <f t="array" ref="E28">MEDIAN(IF(Daten!$C$2:$C$2170=A28,Daten!$D$2:$D$2170))</f>
        <v>250000</v>
      </c>
      <c r="F28" s="220">
        <f t="shared" si="8"/>
        <v>313636.36363636365</v>
      </c>
      <c r="H28" s="236" t="s">
        <v>4451</v>
      </c>
      <c r="I28" s="237">
        <v>9</v>
      </c>
      <c r="J28" s="212">
        <v>800000</v>
      </c>
      <c r="K28" s="249" t="s">
        <v>4431</v>
      </c>
      <c r="L28" s="237">
        <v>9</v>
      </c>
      <c r="M28" s="7">
        <v>800000</v>
      </c>
      <c r="O28" s="132"/>
    </row>
    <row r="29" spans="1:24" ht="16.5" thickTop="1" thickBot="1" x14ac:dyDescent="0.3">
      <c r="A29" s="215" t="s">
        <v>4441</v>
      </c>
      <c r="B29" s="216">
        <f>AVERAGE(B19:B28)</f>
        <v>5700185.1851851847</v>
      </c>
      <c r="C29" s="216">
        <f t="shared" ref="C29" si="9">AVERAGE(C19:C28)</f>
        <v>99166.666666666672</v>
      </c>
      <c r="D29" s="216">
        <f t="shared" ref="D29" si="10">AVERAGE(D19:D28)</f>
        <v>849528.25024761399</v>
      </c>
      <c r="E29" s="216">
        <f t="shared" ref="E29" si="11">AVERAGE(E19:E28)</f>
        <v>567561.7283950618</v>
      </c>
      <c r="F29" s="217">
        <f>AVERAGE(F19:F28)</f>
        <v>708544.98932133778</v>
      </c>
      <c r="H29" s="226"/>
      <c r="I29" s="226"/>
      <c r="J29" s="226"/>
      <c r="K29" s="237" t="s">
        <v>4453</v>
      </c>
      <c r="L29" s="237">
        <v>8</v>
      </c>
      <c r="M29" s="7">
        <v>600000</v>
      </c>
      <c r="O29" s="132"/>
    </row>
    <row r="30" spans="1:24" ht="15.75" thickBot="1" x14ac:dyDescent="0.3">
      <c r="A30" s="223" t="s">
        <v>4417</v>
      </c>
      <c r="B30" s="224" t="s">
        <v>4438</v>
      </c>
      <c r="C30" s="224" t="s">
        <v>4439</v>
      </c>
      <c r="D30" s="224" t="s">
        <v>4294</v>
      </c>
      <c r="E30" s="224" t="s">
        <v>4292</v>
      </c>
      <c r="F30" s="225" t="s">
        <v>4440</v>
      </c>
      <c r="H30" s="275"/>
      <c r="I30" s="275"/>
      <c r="J30" s="275"/>
      <c r="K30" s="237" t="s">
        <v>4433</v>
      </c>
      <c r="L30" s="237">
        <v>7</v>
      </c>
      <c r="M30" s="7">
        <v>400000</v>
      </c>
      <c r="O30" s="132"/>
    </row>
    <row r="31" spans="1:24" ht="15.75" thickTop="1" x14ac:dyDescent="0.25">
      <c r="A31" s="221" t="s">
        <v>1169</v>
      </c>
      <c r="B31" s="34">
        <f t="array" ref="B31">MAX(IF(Daten!$C$2:$C$2170=A31,Daten!$D$2:$D$2170))</f>
        <v>90000000</v>
      </c>
      <c r="C31" s="34">
        <f t="array" ref="C31">MIN(IF(Daten!$C$2:$C$2170=A31,Daten!$D$2:$D$2170))</f>
        <v>650000</v>
      </c>
      <c r="D31" s="34">
        <f>AVERAGEIF(Daten!$C$2:$C$2170,A31,Daten!$D$2:$D$2170)</f>
        <v>12167000</v>
      </c>
      <c r="E31" s="34">
        <f t="array" ref="E31">MEDIAN(IF(Daten!$C$2:$C$2170=A31,Daten!$D$2:$D$2170))</f>
        <v>6500000</v>
      </c>
      <c r="F31" s="222">
        <f t="shared" ref="F31" si="12">(D31+E31)/2</f>
        <v>9333500</v>
      </c>
      <c r="H31" s="263"/>
      <c r="I31" s="263"/>
      <c r="J31" s="263"/>
      <c r="K31" s="237" t="s">
        <v>4454</v>
      </c>
      <c r="L31" s="237">
        <v>6</v>
      </c>
      <c r="M31" s="212">
        <v>300000</v>
      </c>
      <c r="O31" s="132"/>
    </row>
    <row r="32" spans="1:24" x14ac:dyDescent="0.25">
      <c r="A32" s="213" t="s">
        <v>91</v>
      </c>
      <c r="B32" s="212">
        <f t="array" ref="B32">MAX(IF(Daten!$C$2:$C$2170=A32,Daten!$D$2:$D$2170))</f>
        <v>128000000</v>
      </c>
      <c r="C32" s="212">
        <f t="array" ref="C32">MIN(IF(Daten!$C$2:$C$2170=A32,Daten!$D$2:$D$2170))</f>
        <v>400000</v>
      </c>
      <c r="D32" s="212">
        <f>AVERAGEIF(Daten!$C$2:$C$2170,A32,Daten!$D$2:$D$2170)</f>
        <v>25792307.692307692</v>
      </c>
      <c r="E32" s="212">
        <f t="array" ref="E32">MEDIAN(IF(Daten!$C$2:$C$2170=A32,Daten!$D$2:$D$2170))</f>
        <v>16000000</v>
      </c>
      <c r="F32" s="214">
        <f t="shared" ref="F32:F44" si="13">(D32+E32)/2</f>
        <v>20896153.846153848</v>
      </c>
      <c r="H32" s="236" t="s">
        <v>4455</v>
      </c>
      <c r="I32" s="237">
        <v>5</v>
      </c>
      <c r="J32" s="212">
        <v>200000</v>
      </c>
      <c r="K32" s="237" t="s">
        <v>4452</v>
      </c>
      <c r="L32" s="237">
        <v>5</v>
      </c>
      <c r="M32" s="7">
        <v>200000</v>
      </c>
      <c r="O32" s="132"/>
    </row>
    <row r="33" spans="1:15" x14ac:dyDescent="0.25">
      <c r="A33" s="213" t="s">
        <v>919</v>
      </c>
      <c r="B33" s="212">
        <f t="array" ref="B33">MAX(IF(Daten!$C$2:$C$2170=A33,Daten!$D$2:$D$2170))</f>
        <v>128000000</v>
      </c>
      <c r="C33" s="212">
        <f t="array" ref="C33">MIN(IF(Daten!$C$2:$C$2170=A33,Daten!$D$2:$D$2170))</f>
        <v>200000</v>
      </c>
      <c r="D33" s="212">
        <f>AVERAGEIF(Daten!$C$2:$C$2170,A33,Daten!$D$2:$D$2170)</f>
        <v>9454545.4545454551</v>
      </c>
      <c r="E33" s="212">
        <f t="array" ref="E33">MEDIAN(IF(Daten!$C$2:$C$2170=A33,Daten!$D$2:$D$2170))</f>
        <v>5250000</v>
      </c>
      <c r="F33" s="214">
        <f t="shared" si="13"/>
        <v>7352272.7272727275</v>
      </c>
      <c r="H33" s="236" t="s">
        <v>4435</v>
      </c>
      <c r="I33" s="237">
        <v>4</v>
      </c>
      <c r="J33" s="212">
        <v>150000</v>
      </c>
      <c r="K33" s="260"/>
      <c r="L33" s="226"/>
      <c r="M33" s="274"/>
      <c r="O33" s="132"/>
    </row>
    <row r="34" spans="1:15" x14ac:dyDescent="0.25">
      <c r="A34" s="213" t="s">
        <v>385</v>
      </c>
      <c r="B34" s="212">
        <f t="array" ref="B34">MAX(IF(Daten!$C$2:$C$2170=A34,Daten!$D$2:$D$2170))</f>
        <v>85000000</v>
      </c>
      <c r="C34" s="212">
        <f t="array" ref="C34">MIN(IF(Daten!$C$2:$C$2170=A34,Daten!$D$2:$D$2170))</f>
        <v>400000</v>
      </c>
      <c r="D34" s="212">
        <f>AVERAGEIF(Daten!$C$2:$C$2170,A34,Daten!$D$2:$D$2170)</f>
        <v>14690000</v>
      </c>
      <c r="E34" s="212">
        <f t="array" ref="E34">MEDIAN(IF(Daten!$C$2:$C$2170=A34,Daten!$D$2:$D$2170))</f>
        <v>6500000</v>
      </c>
      <c r="F34" s="214">
        <f t="shared" si="13"/>
        <v>10595000</v>
      </c>
      <c r="H34" s="236" t="s">
        <v>4436</v>
      </c>
      <c r="I34" s="237">
        <v>3</v>
      </c>
      <c r="J34" s="212">
        <v>100000</v>
      </c>
      <c r="K34" s="262"/>
      <c r="L34" s="263"/>
      <c r="M34" s="277"/>
      <c r="O34" s="132"/>
    </row>
    <row r="35" spans="1:15" x14ac:dyDescent="0.25">
      <c r="A35" s="213" t="s">
        <v>656</v>
      </c>
      <c r="B35" s="212">
        <f t="array" ref="B35">MAX(IF(Daten!$C$2:$C$2170=A35,Daten!$D$2:$D$2170))</f>
        <v>80000000</v>
      </c>
      <c r="C35" s="212">
        <f t="array" ref="C35">MIN(IF(Daten!$C$2:$C$2170=A35,Daten!$D$2:$D$2170))</f>
        <v>600000</v>
      </c>
      <c r="D35" s="212">
        <f>AVERAGEIF(Daten!$C$2:$C$2170,A35,Daten!$D$2:$D$2170)</f>
        <v>10152000</v>
      </c>
      <c r="E35" s="212">
        <f t="array" ref="E35">MEDIAN(IF(Daten!$C$2:$C$2170=A35,Daten!$D$2:$D$2170))</f>
        <v>5000000</v>
      </c>
      <c r="F35" s="214">
        <f t="shared" si="13"/>
        <v>7576000</v>
      </c>
      <c r="H35" s="236" t="s">
        <v>4456</v>
      </c>
      <c r="I35" s="237">
        <v>2</v>
      </c>
      <c r="J35" s="212">
        <v>50000</v>
      </c>
      <c r="K35" s="250" t="s">
        <v>4442</v>
      </c>
      <c r="L35" s="250">
        <v>2</v>
      </c>
      <c r="M35" s="258">
        <v>50000</v>
      </c>
      <c r="O35" s="132"/>
    </row>
    <row r="36" spans="1:15" ht="15.75" thickBot="1" x14ac:dyDescent="0.3">
      <c r="A36" s="213" t="s">
        <v>1732</v>
      </c>
      <c r="B36" s="212">
        <f t="array" ref="B36">MAX(IF(Daten!$C$2:$C$2170=A36,Daten!$D$2:$D$2170))</f>
        <v>4000000</v>
      </c>
      <c r="C36" s="212">
        <f t="array" ref="C36">MIN(IF(Daten!$C$2:$C$2170=A36,Daten!$D$2:$D$2170))</f>
        <v>150000</v>
      </c>
      <c r="D36" s="212">
        <f>AVERAGEIF(Daten!$C$2:$C$2170,A36,Daten!$D$2:$D$2170)</f>
        <v>800833.33333333337</v>
      </c>
      <c r="E36" s="212">
        <f t="array" ref="E36">MEDIAN(IF(Daten!$C$2:$C$2170=A36,Daten!$D$2:$D$2170))</f>
        <v>500000</v>
      </c>
      <c r="F36" s="214">
        <f t="shared" si="13"/>
        <v>650416.66666666674</v>
      </c>
      <c r="H36" s="228"/>
      <c r="I36" s="229"/>
      <c r="J36" s="230"/>
      <c r="K36" s="254" t="s">
        <v>4437</v>
      </c>
      <c r="L36" s="254">
        <v>1</v>
      </c>
      <c r="M36" s="10">
        <v>25000</v>
      </c>
      <c r="O36" s="132"/>
    </row>
    <row r="37" spans="1:15" ht="15.75" thickBot="1" x14ac:dyDescent="0.3">
      <c r="A37" s="213" t="s">
        <v>1803</v>
      </c>
      <c r="B37" s="212">
        <f t="array" ref="B37">MAX(IF(Daten!$C$2:$C$2170=A37,Daten!$D$2:$D$2170))</f>
        <v>7000000</v>
      </c>
      <c r="C37" s="212">
        <f t="array" ref="C37">MIN(IF(Daten!$C$2:$C$2170=A37,Daten!$D$2:$D$2170))</f>
        <v>300000</v>
      </c>
      <c r="D37" s="212">
        <f>AVERAGEIF(Daten!$C$2:$C$2170,A37,Daten!$D$2:$D$2170)</f>
        <v>1051190.4761904762</v>
      </c>
      <c r="E37" s="212">
        <f t="array" ref="E37">MEDIAN(IF(Daten!$C$2:$C$2170=A37,Daten!$D$2:$D$2170))</f>
        <v>550000</v>
      </c>
      <c r="F37" s="214">
        <f t="shared" si="13"/>
        <v>800595.23809523811</v>
      </c>
      <c r="H37" s="295" t="s">
        <v>4457</v>
      </c>
      <c r="I37" s="295"/>
      <c r="J37" s="295"/>
      <c r="K37" s="295"/>
      <c r="L37" s="295"/>
      <c r="M37" s="295"/>
      <c r="O37" s="132"/>
    </row>
    <row r="38" spans="1:15" x14ac:dyDescent="0.25">
      <c r="A38" s="213" t="s">
        <v>1631</v>
      </c>
      <c r="B38" s="212">
        <f t="array" ref="B38">MAX(IF(Daten!$C$2:$C$2170=A38,Daten!$D$2:$D$2170))</f>
        <v>30000000</v>
      </c>
      <c r="C38" s="212">
        <f t="array" ref="C38">MIN(IF(Daten!$C$2:$C$2170=A38,Daten!$D$2:$D$2170))</f>
        <v>100000</v>
      </c>
      <c r="D38" s="212">
        <f>AVERAGEIF(Daten!$C$2:$C$2170,A38,Daten!$D$2:$D$2170)</f>
        <v>3063684.210526316</v>
      </c>
      <c r="E38" s="212">
        <f t="array" ref="E38">MEDIAN(IF(Daten!$C$2:$C$2170=A38,Daten!$D$2:$D$2170))</f>
        <v>800000</v>
      </c>
      <c r="F38" s="214">
        <f t="shared" si="13"/>
        <v>1931842.105263158</v>
      </c>
      <c r="H38" s="231" t="s">
        <v>4421</v>
      </c>
      <c r="I38" s="232">
        <v>13</v>
      </c>
      <c r="J38" s="259">
        <v>250000000</v>
      </c>
      <c r="K38" s="231" t="s">
        <v>4421</v>
      </c>
      <c r="L38" s="301">
        <f>I38*7</f>
        <v>91</v>
      </c>
      <c r="M38" s="290">
        <f>VLOOKUP(L38,Zusammenführung!$M$7:$N$106,2,0)</f>
        <v>250000000</v>
      </c>
      <c r="O38" s="132"/>
    </row>
    <row r="39" spans="1:15" x14ac:dyDescent="0.25">
      <c r="A39" s="213" t="s">
        <v>1882</v>
      </c>
      <c r="B39" s="212">
        <f t="array" ref="B39">MAX(IF(Daten!$C$2:$C$2170=A39,Daten!$D$2:$D$2170))</f>
        <v>11000000</v>
      </c>
      <c r="C39" s="212">
        <f t="array" ref="C39">MIN(IF(Daten!$C$2:$C$2170=A39,Daten!$D$2:$D$2170))</f>
        <v>100000</v>
      </c>
      <c r="D39" s="212">
        <f>AVERAGEIF(Daten!$C$2:$C$2170,A39,Daten!$D$2:$D$2170)</f>
        <v>1733116.8831168832</v>
      </c>
      <c r="E39" s="212">
        <f t="array" ref="E39">MEDIAN(IF(Daten!$C$2:$C$2170=A39,Daten!$D$2:$D$2170))</f>
        <v>1300000</v>
      </c>
      <c r="F39" s="214">
        <f t="shared" si="13"/>
        <v>1516558.4415584416</v>
      </c>
      <c r="H39" s="293" t="s">
        <v>4422</v>
      </c>
      <c r="I39" s="294">
        <v>12</v>
      </c>
      <c r="J39" s="35">
        <v>130000000</v>
      </c>
      <c r="K39" s="293" t="s">
        <v>4422</v>
      </c>
      <c r="L39" s="302">
        <f t="shared" ref="L39:L45" si="14">I39*7</f>
        <v>84</v>
      </c>
      <c r="M39" s="7">
        <f>VLOOKUP(L39,Zusammenführung!$M$7:$N$106,2,0)</f>
        <v>130000000</v>
      </c>
    </row>
    <row r="40" spans="1:15" x14ac:dyDescent="0.25">
      <c r="A40" s="213" t="s">
        <v>1928</v>
      </c>
      <c r="B40" s="212">
        <f t="array" ref="B40">MAX(IF(Daten!$C$2:$C$2170=A40,Daten!$D$2:$D$2170))</f>
        <v>36000000</v>
      </c>
      <c r="C40" s="212">
        <f t="array" ref="C40">MIN(IF(Daten!$C$2:$C$2170=A40,Daten!$D$2:$D$2170))</f>
        <v>225000</v>
      </c>
      <c r="D40" s="212">
        <f>AVERAGEIF(Daten!$C$2:$C$2170,A40,Daten!$D$2:$D$2170)</f>
        <v>2483333.3333333335</v>
      </c>
      <c r="E40" s="212">
        <f t="array" ref="E40">MEDIAN(IF(Daten!$C$2:$C$2170=A40,Daten!$D$2:$D$2170))</f>
        <v>750000</v>
      </c>
      <c r="F40" s="214">
        <f t="shared" si="13"/>
        <v>1616666.6666666667</v>
      </c>
      <c r="H40" s="236" t="s">
        <v>4425</v>
      </c>
      <c r="I40" s="237">
        <v>10</v>
      </c>
      <c r="J40" s="7">
        <v>30000000</v>
      </c>
      <c r="K40" s="236" t="s">
        <v>4425</v>
      </c>
      <c r="L40" s="302">
        <f t="shared" si="14"/>
        <v>70</v>
      </c>
      <c r="M40" s="7">
        <f>VLOOKUP(L40,Zusammenführung!$M$7:$N$106,2,0)</f>
        <v>30000000</v>
      </c>
    </row>
    <row r="41" spans="1:15" x14ac:dyDescent="0.25">
      <c r="A41" s="213" t="s">
        <v>4300</v>
      </c>
      <c r="B41" s="212">
        <f t="array" ref="B41">MAX(IF(Daten!$C$2:$C$2170=A41,Daten!$D$2:$D$2170))</f>
        <v>12500000</v>
      </c>
      <c r="C41" s="212">
        <f t="array" ref="C41">MIN(IF(Daten!$C$2:$C$2170=A41,Daten!$D$2:$D$2170))</f>
        <v>60000</v>
      </c>
      <c r="D41" s="212">
        <f>AVERAGEIF(Daten!$C$2:$C$2170,A41,Daten!$D$2:$D$2170)</f>
        <v>1766600</v>
      </c>
      <c r="E41" s="212">
        <f t="array" ref="E41">MEDIAN(IF(Daten!$C$2:$C$2170=A41,Daten!$D$2:$D$2170))</f>
        <v>1100000</v>
      </c>
      <c r="F41" s="214">
        <f t="shared" si="13"/>
        <v>1433300</v>
      </c>
      <c r="H41" s="236" t="s">
        <v>4426</v>
      </c>
      <c r="I41" s="237">
        <v>8</v>
      </c>
      <c r="J41" s="7">
        <v>3000000</v>
      </c>
      <c r="K41" s="236" t="s">
        <v>4426</v>
      </c>
      <c r="L41" s="302">
        <f t="shared" si="14"/>
        <v>56</v>
      </c>
      <c r="M41" s="7">
        <f>VLOOKUP(L41,Zusammenführung!$M$7:$N$106,2,0)</f>
        <v>3000000</v>
      </c>
    </row>
    <row r="42" spans="1:15" x14ac:dyDescent="0.25">
      <c r="A42" s="213" t="s">
        <v>2048</v>
      </c>
      <c r="B42" s="212">
        <f t="array" ref="B42">MAX(IF(Daten!$C$2:$C$2170=A42,Daten!$D$2:$D$2170))</f>
        <v>2500000</v>
      </c>
      <c r="C42" s="212">
        <f t="array" ref="C42">MIN(IF(Daten!$C$2:$C$2170=A42,Daten!$D$2:$D$2170))</f>
        <v>100000</v>
      </c>
      <c r="D42" s="212">
        <f>AVERAGEIF(Daten!$C$2:$C$2170,A42,Daten!$D$2:$D$2170)</f>
        <v>525000</v>
      </c>
      <c r="E42" s="212">
        <f t="array" ref="E42">MEDIAN(IF(Daten!$C$2:$C$2170=A42,Daten!$D$2:$D$2170))</f>
        <v>400000</v>
      </c>
      <c r="F42" s="214">
        <f t="shared" si="13"/>
        <v>462500</v>
      </c>
      <c r="H42" s="291" t="s">
        <v>4431</v>
      </c>
      <c r="I42" s="237">
        <v>6</v>
      </c>
      <c r="J42" s="7">
        <v>800000</v>
      </c>
      <c r="K42" s="291" t="s">
        <v>4431</v>
      </c>
      <c r="L42" s="302">
        <f t="shared" si="14"/>
        <v>42</v>
      </c>
      <c r="M42" s="7">
        <f>VLOOKUP(L42,Zusammenführung!$M$7:$N$106,2,0)</f>
        <v>800000</v>
      </c>
    </row>
    <row r="43" spans="1:15" x14ac:dyDescent="0.25">
      <c r="A43" s="213" t="s">
        <v>2102</v>
      </c>
      <c r="B43" s="212">
        <f t="array" ref="B43">MAX(IF(Daten!$C$2:$C$2170=A43,Daten!$D$2:$D$2170))</f>
        <v>30000000</v>
      </c>
      <c r="C43" s="212">
        <f t="array" ref="C43">MIN(IF(Daten!$C$2:$C$2170=A43,Daten!$D$2:$D$2170))</f>
        <v>50000</v>
      </c>
      <c r="D43" s="212">
        <f>AVERAGEIF(Daten!$C$2:$C$2170,A43,Daten!$D$2:$D$2170)</f>
        <v>3174528.3018867923</v>
      </c>
      <c r="E43" s="212">
        <f t="array" ref="E43">MEDIAN(IF(Daten!$C$2:$C$2170=A43,Daten!$D$2:$D$2170))</f>
        <v>1200000</v>
      </c>
      <c r="F43" s="214">
        <f t="shared" si="13"/>
        <v>2187264.1509433961</v>
      </c>
      <c r="H43" s="236" t="s">
        <v>4455</v>
      </c>
      <c r="I43" s="237">
        <v>4</v>
      </c>
      <c r="J43" s="7">
        <v>200000</v>
      </c>
      <c r="K43" s="236" t="s">
        <v>4455</v>
      </c>
      <c r="L43" s="302">
        <f t="shared" si="14"/>
        <v>28</v>
      </c>
      <c r="M43" s="7">
        <f>VLOOKUP(L43,Zusammenführung!$M$7:$N$106,2,0)</f>
        <v>200000</v>
      </c>
    </row>
    <row r="44" spans="1:15" ht="15.75" thickBot="1" x14ac:dyDescent="0.3">
      <c r="A44" s="218" t="s">
        <v>1979</v>
      </c>
      <c r="B44" s="219">
        <f t="array" ref="B44">MAX(IF(Daten!$C$2:$C$2170=A44,Daten!$D$2:$D$2170))</f>
        <v>15000000</v>
      </c>
      <c r="C44" s="219">
        <f t="array" ref="C44">MIN(IF(Daten!$C$2:$C$2170=A44,Daten!$D$2:$D$2170))</f>
        <v>100000</v>
      </c>
      <c r="D44" s="219">
        <f>AVERAGEIF(Daten!$C$2:$C$2170,A44,Daten!$D$2:$D$2170)</f>
        <v>1219500</v>
      </c>
      <c r="E44" s="219">
        <f t="array" ref="E44">MEDIAN(IF(Daten!$C$2:$C$2170=A44,Daten!$D$2:$D$2170))</f>
        <v>400000</v>
      </c>
      <c r="F44" s="220">
        <f t="shared" si="13"/>
        <v>809750</v>
      </c>
      <c r="H44" s="236" t="s">
        <v>4456</v>
      </c>
      <c r="I44" s="237">
        <v>2</v>
      </c>
      <c r="J44" s="7">
        <v>50000</v>
      </c>
      <c r="K44" s="236" t="s">
        <v>4456</v>
      </c>
      <c r="L44" s="302">
        <f t="shared" si="14"/>
        <v>14</v>
      </c>
      <c r="M44" s="7">
        <f>VLOOKUP(L44,Zusammenführung!$M$7:$N$106,2,0)</f>
        <v>50000</v>
      </c>
    </row>
    <row r="45" spans="1:15" ht="16.5" thickTop="1" thickBot="1" x14ac:dyDescent="0.3">
      <c r="A45" s="215" t="s">
        <v>4441</v>
      </c>
      <c r="B45" s="216">
        <f>AVERAGE(B35:B44)</f>
        <v>22800000</v>
      </c>
      <c r="C45" s="216">
        <f t="shared" ref="C45" si="15">AVERAGE(C35:C44)</f>
        <v>178500</v>
      </c>
      <c r="D45" s="216">
        <f t="shared" ref="D45" si="16">AVERAGE(D35:D44)</f>
        <v>2596978.6538387137</v>
      </c>
      <c r="E45" s="216">
        <f t="shared" ref="E45" si="17">AVERAGE(E35:E44)</f>
        <v>1200000</v>
      </c>
      <c r="F45" s="217">
        <f>AVERAGE(F35:F44)</f>
        <v>1898489.3269193568</v>
      </c>
      <c r="H45" s="292" t="s">
        <v>4437</v>
      </c>
      <c r="I45" s="254">
        <v>1</v>
      </c>
      <c r="J45" s="10">
        <v>25000</v>
      </c>
      <c r="K45" s="292" t="s">
        <v>4437</v>
      </c>
      <c r="L45" s="303">
        <f t="shared" si="14"/>
        <v>7</v>
      </c>
      <c r="M45" s="10">
        <f>VLOOKUP(L45,Zusammenführung!$M$7:$N$106,2,0)</f>
        <v>25000</v>
      </c>
    </row>
  </sheetData>
  <mergeCells count="15">
    <mergeCell ref="H37:M37"/>
    <mergeCell ref="H15:M15"/>
    <mergeCell ref="H36:J36"/>
    <mergeCell ref="K25:M27"/>
    <mergeCell ref="K16:M19"/>
    <mergeCell ref="H29:J31"/>
    <mergeCell ref="K33:M34"/>
    <mergeCell ref="H21:J23"/>
    <mergeCell ref="K2:M4"/>
    <mergeCell ref="H6:J6"/>
    <mergeCell ref="H10:J10"/>
    <mergeCell ref="K8:M8"/>
    <mergeCell ref="K12:M12"/>
    <mergeCell ref="H14:J14"/>
    <mergeCell ref="H1:M1"/>
  </mergeCells>
  <pageMargins left="0.7" right="0.7" top="0.78740157499999996" bottom="0.78740157499999996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Y6" sqref="Y6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opLeftCell="A19" zoomScaleNormal="100" workbookViewId="0">
      <selection activeCell="I3" sqref="I3"/>
    </sheetView>
  </sheetViews>
  <sheetFormatPr baseColWidth="10" defaultRowHeight="15.75" x14ac:dyDescent="0.25"/>
  <cols>
    <col min="1" max="1" width="27.7109375" style="141" bestFit="1" customWidth="1"/>
    <col min="2" max="2" width="5.5703125" style="140" bestFit="1" customWidth="1"/>
    <col min="3" max="5" width="6.28515625" style="140" customWidth="1"/>
    <col min="6" max="6" width="6.28515625" style="142" customWidth="1"/>
    <col min="7" max="9" width="6.28515625" style="140" customWidth="1"/>
    <col min="10" max="10" width="6.28515625" style="142" customWidth="1"/>
    <col min="11" max="13" width="6.28515625" style="140" customWidth="1"/>
    <col min="14" max="14" width="6.28515625" style="142" customWidth="1"/>
    <col min="17" max="16384" width="11.42578125" style="140"/>
  </cols>
  <sheetData>
    <row r="1" spans="1:14" ht="16.5" thickBot="1" x14ac:dyDescent="0.3">
      <c r="A1" s="138"/>
      <c r="B1" s="139"/>
      <c r="C1" s="208" t="s">
        <v>4405</v>
      </c>
      <c r="D1" s="210"/>
      <c r="E1" s="210"/>
      <c r="F1" s="209"/>
      <c r="G1" s="208" t="s">
        <v>4406</v>
      </c>
      <c r="H1" s="210"/>
      <c r="I1" s="210"/>
      <c r="J1" s="209"/>
      <c r="K1" s="208" t="s">
        <v>4407</v>
      </c>
      <c r="L1" s="210"/>
      <c r="M1" s="210"/>
      <c r="N1" s="209"/>
    </row>
    <row r="2" spans="1:14" ht="97.5" thickBot="1" x14ac:dyDescent="0.3">
      <c r="A2" s="143"/>
      <c r="B2" s="178" t="s">
        <v>4386</v>
      </c>
      <c r="C2" s="173" t="s">
        <v>4408</v>
      </c>
      <c r="D2" s="179" t="s">
        <v>4409</v>
      </c>
      <c r="E2" s="179" t="s">
        <v>4410</v>
      </c>
      <c r="F2" s="180" t="s">
        <v>4411</v>
      </c>
      <c r="G2" s="181" t="s">
        <v>4408</v>
      </c>
      <c r="H2" s="179" t="s">
        <v>4409</v>
      </c>
      <c r="I2" s="179" t="s">
        <v>4410</v>
      </c>
      <c r="J2" s="182" t="s">
        <v>4411</v>
      </c>
      <c r="K2" s="173" t="s">
        <v>4408</v>
      </c>
      <c r="L2" s="179" t="s">
        <v>4409</v>
      </c>
      <c r="M2" s="179" t="s">
        <v>4410</v>
      </c>
      <c r="N2" s="182" t="s">
        <v>4411</v>
      </c>
    </row>
    <row r="3" spans="1:14" x14ac:dyDescent="0.25">
      <c r="A3" s="174" t="s">
        <v>1169</v>
      </c>
      <c r="B3" s="170">
        <f>Daten!M2</f>
        <v>75</v>
      </c>
      <c r="C3" s="151">
        <f t="array" aca="1" ref="C3" ca="1">MAX(IF(Daten!$C$2:$C$2170=Stärken!$A3,Daten!$H$2:$H$2170))</f>
        <v>11</v>
      </c>
      <c r="D3" s="152">
        <f t="array" aca="1" ref="D3" ca="1">MIN(IF(Daten!$C$2:$C$2170=Stärken!$A3,Daten!$H$2:$H$2170))</f>
        <v>5</v>
      </c>
      <c r="E3" s="148">
        <f ca="1">AVERAGEIF(Daten!$C$2:$C$2170,Stärken!$A3,Daten!$H$2:$H$2170)</f>
        <v>8.3866666666666667</v>
      </c>
      <c r="F3" s="153">
        <f t="array" aca="1" ref="F3" ca="1">MEDIAN(IF(Daten!$C$2:$C$2170=Stärken!$A3,Daten!$H$2:$H$2170))</f>
        <v>8</v>
      </c>
      <c r="G3" s="154">
        <f t="array" aca="1" ref="G3" ca="1">MAX(IF(Daten!$C$2:$C$2170=Stärken!$A3,Daten!$I$2:$I$2170))</f>
        <v>19</v>
      </c>
      <c r="H3" s="152">
        <f t="array" aca="1" ref="H3" ca="1">MIN(IF(Daten!$C$2:$C$2170=Stärken!$A3,Daten!$H$2:$H$2170))</f>
        <v>5</v>
      </c>
      <c r="I3" s="148">
        <f ca="1">AVERAGEIF(Daten!$C$2:$C$2170,Stärken!$A3,Daten!$I$2:$I$2170)</f>
        <v>14.12</v>
      </c>
      <c r="J3" s="153">
        <f t="array" aca="1" ref="J3" ca="1">MEDIAN(IF(Daten!$C$2:$C$2170=Stärken!$A3,Daten!$I$2:$I$2170))</f>
        <v>14</v>
      </c>
      <c r="K3" s="154">
        <f t="array" aca="1" ref="K3" ca="1">MAX(IF(Daten!$C$2:$C$2170=Stärken!$A3,Daten!$J$2:$J$2170))</f>
        <v>79</v>
      </c>
      <c r="L3" s="152">
        <f t="array" aca="1" ref="L3" ca="1">MIN(IF(Daten!$C$2:$C$2170=Stärken!$A3,Daten!$J$2:$J$2170))</f>
        <v>39</v>
      </c>
      <c r="M3" s="148">
        <f ca="1">AVERAGEIF(Daten!$C$2:$C$2170,Stärken!$A3,Daten!$J$2:$J$2170)</f>
        <v>58.06666666666667</v>
      </c>
      <c r="N3" s="153">
        <f t="array" aca="1" ref="N3" ca="1">MEDIAN(IF(Daten!$C$2:$C$2170=Stärken!$A3,Daten!$J$2:$J$2170))</f>
        <v>58</v>
      </c>
    </row>
    <row r="4" spans="1:14" x14ac:dyDescent="0.25">
      <c r="A4" s="175" t="s">
        <v>1342</v>
      </c>
      <c r="B4" s="171">
        <f>Daten!M3</f>
        <v>95</v>
      </c>
      <c r="C4" s="155">
        <f t="array" aca="1" ref="C4" ca="1">MAX(IF(Daten!$C$2:$C$2170=Stärken!$A4,Daten!$H$2:$H$2170))</f>
        <v>8</v>
      </c>
      <c r="D4" s="156">
        <f t="array" aca="1" ref="D4" ca="1">MIN(IF(Daten!$C$2:$C$2170=Stärken!$A4,Daten!$H$2:$H$2170))</f>
        <v>4</v>
      </c>
      <c r="E4" s="149">
        <f ca="1">AVERAGEIF(Daten!$C$2:$C$2170,Stärken!$A4,Daten!$H$2:$H$2170)</f>
        <v>5.3789473684210529</v>
      </c>
      <c r="F4" s="157">
        <f t="array" aca="1" ref="F4" ca="1">MEDIAN(IF(Daten!$C$2:$C$2170=Stärken!$A4,Daten!$H$2:$H$2170))</f>
        <v>5</v>
      </c>
      <c r="G4" s="158">
        <f t="array" aca="1" ref="G4" ca="1">MAX(IF(Daten!$C$2:$C$2170=Stärken!$A4,Daten!$I$2:$I$2170))</f>
        <v>13</v>
      </c>
      <c r="H4" s="156">
        <f t="array" aca="1" ref="H4" ca="1">MIN(IF(Daten!$C$2:$C$2170=Stärken!$A4,Daten!$H$2:$H$2170))</f>
        <v>4</v>
      </c>
      <c r="I4" s="149">
        <f ca="1">AVERAGEIF(Daten!$C$2:$C$2170,Stärken!$A4,Daten!$I$2:$I$2170)</f>
        <v>8.0105263157894733</v>
      </c>
      <c r="J4" s="157">
        <f t="array" aca="1" ref="J4" ca="1">MEDIAN(IF(Daten!$C$2:$C$2170=Stärken!$A4,Daten!$I$2:$I$2170))</f>
        <v>8</v>
      </c>
      <c r="K4" s="158">
        <f t="array" aca="1" ref="K4" ca="1">MAX(IF(Daten!$C$2:$C$2170=Stärken!$A4,Daten!$J$2:$J$2170))</f>
        <v>56</v>
      </c>
      <c r="L4" s="156">
        <f t="array" aca="1" ref="L4" ca="1">MIN(IF(Daten!$C$2:$C$2170=Stärken!$A4,Daten!$J$2:$J$2170))</f>
        <v>26</v>
      </c>
      <c r="M4" s="149">
        <f ca="1">AVERAGEIF(Daten!$C$2:$C$2170,Stärken!$A4,Daten!$J$2:$J$2170)</f>
        <v>37.915789473684214</v>
      </c>
      <c r="N4" s="157">
        <f t="array" aca="1" ref="N4" ca="1">MEDIAN(IF(Daten!$C$2:$C$2170=Stärken!$A4,Daten!$J$2:$J$2170))</f>
        <v>38</v>
      </c>
    </row>
    <row r="5" spans="1:14" x14ac:dyDescent="0.25">
      <c r="A5" s="175" t="s">
        <v>1343</v>
      </c>
      <c r="B5" s="171">
        <f>Daten!M4</f>
        <v>77</v>
      </c>
      <c r="C5" s="155">
        <f t="array" aca="1" ref="C5" ca="1">MAX(IF(Daten!$C$2:$C$2170=Stärken!$A5,Daten!$H$2:$H$2170))</f>
        <v>5</v>
      </c>
      <c r="D5" s="156">
        <f t="array" aca="1" ref="D5" ca="1">MIN(IF(Daten!$C$2:$C$2170=Stärken!$A5,Daten!$H$2:$H$2170))</f>
        <v>2</v>
      </c>
      <c r="E5" s="149">
        <f ca="1">AVERAGEIF(Daten!$C$2:$C$2170,Stärken!$A5,Daten!$H$2:$H$2170)</f>
        <v>3.948051948051948</v>
      </c>
      <c r="F5" s="157">
        <f t="array" aca="1" ref="F5" ca="1">MEDIAN(IF(Daten!$C$2:$C$2170=Stärken!$A5,Daten!$H$2:$H$2170))</f>
        <v>4</v>
      </c>
      <c r="G5" s="158">
        <f t="array" aca="1" ref="G5" ca="1">MAX(IF(Daten!$C$2:$C$2170=Stärken!$A5,Daten!$I$2:$I$2170))</f>
        <v>8</v>
      </c>
      <c r="H5" s="156">
        <f t="array" aca="1" ref="H5" ca="1">MIN(IF(Daten!$C$2:$C$2170=Stärken!$A5,Daten!$H$2:$H$2170))</f>
        <v>2</v>
      </c>
      <c r="I5" s="149">
        <f ca="1">AVERAGEIF(Daten!$C$2:$C$2170,Stärken!$A5,Daten!$I$2:$I$2170)</f>
        <v>5.0649350649350646</v>
      </c>
      <c r="J5" s="157">
        <f t="array" aca="1" ref="J5" ca="1">MEDIAN(IF(Daten!$C$2:$C$2170=Stärken!$A5,Daten!$I$2:$I$2170))</f>
        <v>5</v>
      </c>
      <c r="K5" s="158">
        <f t="array" aca="1" ref="K5" ca="1">MAX(IF(Daten!$C$2:$C$2170=Stärken!$A5,Daten!$J$2:$J$2170))</f>
        <v>38</v>
      </c>
      <c r="L5" s="156">
        <f t="array" aca="1" ref="L5" ca="1">MIN(IF(Daten!$C$2:$C$2170=Stärken!$A5,Daten!$J$2:$J$2170))</f>
        <v>17</v>
      </c>
      <c r="M5" s="149">
        <f ca="1">AVERAGEIF(Daten!$C$2:$C$2170,Stärken!$A5,Daten!$J$2:$J$2170)</f>
        <v>28.454545454545453</v>
      </c>
      <c r="N5" s="157">
        <f t="array" aca="1" ref="N5" ca="1">MEDIAN(IF(Daten!$C$2:$C$2170=Stärken!$A5,Daten!$J$2:$J$2170))</f>
        <v>29</v>
      </c>
    </row>
    <row r="6" spans="1:14" x14ac:dyDescent="0.25">
      <c r="A6" s="175" t="s">
        <v>1605</v>
      </c>
      <c r="B6" s="171">
        <f>Daten!M5</f>
        <v>31</v>
      </c>
      <c r="C6" s="155">
        <f t="array" aca="1" ref="C6" ca="1">MAX(IF(Daten!$C$2:$C$2170=Stärken!$A6,Daten!$H$2:$H$2170))</f>
        <v>4</v>
      </c>
      <c r="D6" s="156">
        <f t="array" aca="1" ref="D6" ca="1">MIN(IF(Daten!$C$2:$C$2170=Stärken!$A6,Daten!$H$2:$H$2170))</f>
        <v>1</v>
      </c>
      <c r="E6" s="149">
        <f ca="1">AVERAGEIF(Daten!$C$2:$C$2170,Stärken!$A6,Daten!$H$2:$H$2170)</f>
        <v>2.225806451612903</v>
      </c>
      <c r="F6" s="157">
        <f t="array" aca="1" ref="F6" ca="1">MEDIAN(IF(Daten!$C$2:$C$2170=Stärken!$A6,Daten!$H$2:$H$2170))</f>
        <v>2</v>
      </c>
      <c r="G6" s="158">
        <f t="array" aca="1" ref="G6" ca="1">MAX(IF(Daten!$C$2:$C$2170=Stärken!$A6,Daten!$I$2:$I$2170))</f>
        <v>4</v>
      </c>
      <c r="H6" s="156">
        <f t="array" aca="1" ref="H6" ca="1">MIN(IF(Daten!$C$2:$C$2170=Stärken!$A6,Daten!$H$2:$H$2170))</f>
        <v>1</v>
      </c>
      <c r="I6" s="149">
        <f ca="1">AVERAGEIF(Daten!$C$2:$C$2170,Stärken!$A6,Daten!$I$2:$I$2170)</f>
        <v>2.225806451612903</v>
      </c>
      <c r="J6" s="157">
        <f t="array" aca="1" ref="J6" ca="1">MEDIAN(IF(Daten!$C$2:$C$2170=Stärken!$A6,Daten!$I$2:$I$2170))</f>
        <v>2</v>
      </c>
      <c r="K6" s="158">
        <f t="array" aca="1" ref="K6" ca="1">MAX(IF(Daten!$C$2:$C$2170=Stärken!$A6,Daten!$J$2:$J$2170))</f>
        <v>26</v>
      </c>
      <c r="L6" s="156">
        <f t="array" aca="1" ref="L6" ca="1">MIN(IF(Daten!$C$2:$C$2170=Stärken!$A6,Daten!$J$2:$J$2170))</f>
        <v>7</v>
      </c>
      <c r="M6" s="149">
        <f ca="1">AVERAGEIF(Daten!$C$2:$C$2170,Stärken!$A6,Daten!$J$2:$J$2170)</f>
        <v>16.612903225806452</v>
      </c>
      <c r="N6" s="157">
        <f t="array" aca="1" ref="N6" ca="1">MEDIAN(IF(Daten!$C$2:$C$2170=Stärken!$A6,Daten!$J$2:$J$2170))</f>
        <v>17</v>
      </c>
    </row>
    <row r="7" spans="1:14" x14ac:dyDescent="0.25">
      <c r="A7" s="175" t="s">
        <v>1401</v>
      </c>
      <c r="B7" s="171">
        <f>Daten!M6</f>
        <v>57</v>
      </c>
      <c r="C7" s="155">
        <f t="array" aca="1" ref="C7" ca="1">MAX(IF(Daten!$C$2:$C$2170=Stärken!$A7,Daten!$H$2:$H$2170))</f>
        <v>3</v>
      </c>
      <c r="D7" s="156">
        <f t="array" aca="1" ref="D7" ca="1">MIN(IF(Daten!$C$2:$C$2170=Stärken!$A7,Daten!$H$2:$H$2170))</f>
        <v>1</v>
      </c>
      <c r="E7" s="149">
        <f ca="1">AVERAGEIF(Daten!$C$2:$C$2170,Stärken!$A7,Daten!$H$2:$H$2170)</f>
        <v>2.0175438596491229</v>
      </c>
      <c r="F7" s="157">
        <f t="array" aca="1" ref="F7" ca="1">MEDIAN(IF(Daten!$C$2:$C$2170=Stärken!$A7,Daten!$H$2:$H$2170))</f>
        <v>2</v>
      </c>
      <c r="G7" s="158">
        <f t="array" aca="1" ref="G7" ca="1">MAX(IF(Daten!$C$2:$C$2170=Stärken!$A7,Daten!$I$2:$I$2170))</f>
        <v>3</v>
      </c>
      <c r="H7" s="156">
        <f t="array" aca="1" ref="H7" ca="1">MIN(IF(Daten!$C$2:$C$2170=Stärken!$A7,Daten!$H$2:$H$2170))</f>
        <v>1</v>
      </c>
      <c r="I7" s="149">
        <f ca="1">AVERAGEIF(Daten!$C$2:$C$2170,Stärken!$A7,Daten!$I$2:$I$2170)</f>
        <v>2.0175438596491229</v>
      </c>
      <c r="J7" s="157">
        <f t="array" aca="1" ref="J7" ca="1">MEDIAN(IF(Daten!$C$2:$C$2170=Stärken!$A7,Daten!$I$2:$I$2170))</f>
        <v>2</v>
      </c>
      <c r="K7" s="158">
        <f t="array" aca="1" ref="K7" ca="1">MAX(IF(Daten!$C$2:$C$2170=Stärken!$A7,Daten!$J$2:$J$2170))</f>
        <v>22</v>
      </c>
      <c r="L7" s="156">
        <f t="array" aca="1" ref="L7" ca="1">MIN(IF(Daten!$C$2:$C$2170=Stärken!$A7,Daten!$J$2:$J$2170))</f>
        <v>7</v>
      </c>
      <c r="M7" s="149">
        <f ca="1">AVERAGEIF(Daten!$C$2:$C$2170,Stärken!$A7,Daten!$J$2:$J$2170)</f>
        <v>15.175438596491228</v>
      </c>
      <c r="N7" s="157">
        <f t="array" aca="1" ref="N7" ca="1">MEDIAN(IF(Daten!$C$2:$C$2170=Stärken!$A7,Daten!$J$2:$J$2170))</f>
        <v>14</v>
      </c>
    </row>
    <row r="8" spans="1:14" x14ac:dyDescent="0.25">
      <c r="A8" s="175" t="s">
        <v>1460</v>
      </c>
      <c r="B8" s="171">
        <f>Daten!M7</f>
        <v>58</v>
      </c>
      <c r="C8" s="155">
        <f t="array" aca="1" ref="C8" ca="1">MAX(IF(Daten!$C$2:$C$2170=Stärken!$A8,Daten!$H$2:$H$2170))</f>
        <v>4</v>
      </c>
      <c r="D8" s="156">
        <f t="array" aca="1" ref="D8" ca="1">MIN(IF(Daten!$C$2:$C$2170=Stärken!$A8,Daten!$H$2:$H$2170))</f>
        <v>1</v>
      </c>
      <c r="E8" s="149">
        <f ca="1">AVERAGEIF(Daten!$C$2:$C$2170,Stärken!$A8,Daten!$H$2:$H$2170)</f>
        <v>2.3275862068965516</v>
      </c>
      <c r="F8" s="157">
        <f t="array" aca="1" ref="F8" ca="1">MEDIAN(IF(Daten!$C$2:$C$2170=Stärken!$A8,Daten!$H$2:$H$2170))</f>
        <v>2</v>
      </c>
      <c r="G8" s="158">
        <f t="array" aca="1" ref="G8" ca="1">MAX(IF(Daten!$C$2:$C$2170=Stärken!$A8,Daten!$I$2:$I$2170))</f>
        <v>4</v>
      </c>
      <c r="H8" s="156">
        <f t="array" aca="1" ref="H8" ca="1">MIN(IF(Daten!$C$2:$C$2170=Stärken!$A8,Daten!$H$2:$H$2170))</f>
        <v>1</v>
      </c>
      <c r="I8" s="149">
        <f ca="1">AVERAGEIF(Daten!$C$2:$C$2170,Stärken!$A8,Daten!$I$2:$I$2170)</f>
        <v>2.3793103448275863</v>
      </c>
      <c r="J8" s="157">
        <f t="array" aca="1" ref="J8" ca="1">MEDIAN(IF(Daten!$C$2:$C$2170=Stärken!$A8,Daten!$I$2:$I$2170))</f>
        <v>2</v>
      </c>
      <c r="K8" s="158">
        <f t="array" aca="1" ref="K8" ca="1">MAX(IF(Daten!$C$2:$C$2170=Stärken!$A8,Daten!$J$2:$J$2170))</f>
        <v>26</v>
      </c>
      <c r="L8" s="156">
        <f t="array" aca="1" ref="L8" ca="1">MIN(IF(Daten!$C$2:$C$2170=Stärken!$A8,Daten!$J$2:$J$2170))</f>
        <v>7</v>
      </c>
      <c r="M8" s="149">
        <f ca="1">AVERAGEIF(Daten!$C$2:$C$2170,Stärken!$A8,Daten!$J$2:$J$2170)</f>
        <v>17.53448275862069</v>
      </c>
      <c r="N8" s="157">
        <f t="array" aca="1" ref="N8" ca="1">MEDIAN(IF(Daten!$C$2:$C$2170=Stärken!$A8,Daten!$J$2:$J$2170))</f>
        <v>17</v>
      </c>
    </row>
    <row r="9" spans="1:14" x14ac:dyDescent="0.25">
      <c r="A9" s="175" t="s">
        <v>1573</v>
      </c>
      <c r="B9" s="171">
        <f>Daten!M8</f>
        <v>50</v>
      </c>
      <c r="C9" s="155">
        <f t="array" aca="1" ref="C9" ca="1">MAX(IF(Daten!$C$2:$C$2170=Stärken!$A9,Daten!$H$2:$H$2170))</f>
        <v>4</v>
      </c>
      <c r="D9" s="156">
        <f t="array" aca="1" ref="D9" ca="1">MIN(IF(Daten!$C$2:$C$2170=Stärken!$A9,Daten!$H$2:$H$2170))</f>
        <v>1</v>
      </c>
      <c r="E9" s="149">
        <f ca="1">AVERAGEIF(Daten!$C$2:$C$2170,Stärken!$A9,Daten!$H$2:$H$2170)</f>
        <v>2.62</v>
      </c>
      <c r="F9" s="157">
        <f t="array" aca="1" ref="F9" ca="1">MEDIAN(IF(Daten!$C$2:$C$2170=Stärken!$A9,Daten!$H$2:$H$2170))</f>
        <v>3</v>
      </c>
      <c r="G9" s="158">
        <f t="array" aca="1" ref="G9" ca="1">MAX(IF(Daten!$C$2:$C$2170=Stärken!$A9,Daten!$I$2:$I$2170))</f>
        <v>5</v>
      </c>
      <c r="H9" s="156">
        <f t="array" aca="1" ref="H9" ca="1">MIN(IF(Daten!$C$2:$C$2170=Stärken!$A9,Daten!$H$2:$H$2170))</f>
        <v>1</v>
      </c>
      <c r="I9" s="149">
        <f ca="1">AVERAGEIF(Daten!$C$2:$C$2170,Stärken!$A9,Daten!$I$2:$I$2170)</f>
        <v>2.84</v>
      </c>
      <c r="J9" s="157">
        <f t="array" aca="1" ref="J9" ca="1">MEDIAN(IF(Daten!$C$2:$C$2170=Stärken!$A9,Daten!$I$2:$I$2170))</f>
        <v>3</v>
      </c>
      <c r="K9" s="158">
        <f t="array" aca="1" ref="K9" ca="1">MAX(IF(Daten!$C$2:$C$2170=Stärken!$A9,Daten!$J$2:$J$2170))</f>
        <v>29</v>
      </c>
      <c r="L9" s="156">
        <f t="array" aca="1" ref="L9" ca="1">MIN(IF(Daten!$C$2:$C$2170=Stärken!$A9,Daten!$J$2:$J$2170))</f>
        <v>7</v>
      </c>
      <c r="M9" s="149">
        <f ca="1">AVERAGEIF(Daten!$C$2:$C$2170,Stärken!$A9,Daten!$J$2:$J$2170)</f>
        <v>19.38</v>
      </c>
      <c r="N9" s="157">
        <f t="array" aca="1" ref="N9" ca="1">MEDIAN(IF(Daten!$C$2:$C$2170=Stärken!$A9,Daten!$J$2:$J$2170))</f>
        <v>20</v>
      </c>
    </row>
    <row r="10" spans="1:14" ht="16.5" thickBot="1" x14ac:dyDescent="0.3">
      <c r="A10" s="176" t="s">
        <v>1522</v>
      </c>
      <c r="B10" s="194">
        <f>Daten!M9</f>
        <v>61</v>
      </c>
      <c r="C10" s="159">
        <f t="array" aca="1" ref="C10" ca="1">MAX(IF(Daten!$C$2:$C$2170=Stärken!$A10,Daten!$H$2:$H$2170))</f>
        <v>4</v>
      </c>
      <c r="D10" s="160">
        <f t="array" aca="1" ref="D10" ca="1">MIN(IF(Daten!$C$2:$C$2170=Stärken!$A10,Daten!$H$2:$H$2170))</f>
        <v>1</v>
      </c>
      <c r="E10" s="150">
        <f ca="1">AVERAGEIF(Daten!$C$2:$C$2170,Stärken!$A10,Daten!$H$2:$H$2170)</f>
        <v>2.3442622950819674</v>
      </c>
      <c r="F10" s="195">
        <f t="array" aca="1" ref="F10" ca="1">MEDIAN(IF(Daten!$C$2:$C$2170=Stärken!$A10,Daten!$H$2:$H$2170))</f>
        <v>2</v>
      </c>
      <c r="G10" s="161">
        <f t="array" aca="1" ref="G10" ca="1">MAX(IF(Daten!$C$2:$C$2170=Stärken!$A10,Daten!$I$2:$I$2170))</f>
        <v>5</v>
      </c>
      <c r="H10" s="160">
        <f t="array" aca="1" ref="H10" ca="1">MIN(IF(Daten!$C$2:$C$2170=Stärken!$A10,Daten!$H$2:$H$2170))</f>
        <v>1</v>
      </c>
      <c r="I10" s="150">
        <f ca="1">AVERAGEIF(Daten!$C$2:$C$2170,Stärken!$A10,Daten!$I$2:$I$2170)</f>
        <v>2.4098360655737703</v>
      </c>
      <c r="J10" s="195">
        <f t="array" aca="1" ref="J10" ca="1">MEDIAN(IF(Daten!$C$2:$C$2170=Stärken!$A10,Daten!$I$2:$I$2170))</f>
        <v>2</v>
      </c>
      <c r="K10" s="161">
        <f t="array" aca="1" ref="K10" ca="1">MAX(IF(Daten!$C$2:$C$2170=Stärken!$A10,Daten!$J$2:$J$2170))</f>
        <v>29</v>
      </c>
      <c r="L10" s="160">
        <f t="array" aca="1" ref="L10" ca="1">MIN(IF(Daten!$C$2:$C$2170=Stärken!$A10,Daten!$J$2:$J$2170))</f>
        <v>7</v>
      </c>
      <c r="M10" s="150">
        <f ca="1">AVERAGEIF(Daten!$C$2:$C$2170,Stärken!$A10,Daten!$J$2:$J$2170)</f>
        <v>17.295081967213115</v>
      </c>
      <c r="N10" s="195">
        <f t="array" aca="1" ref="N10" ca="1">MEDIAN(IF(Daten!$C$2:$C$2170=Stärken!$A10,Daten!$J$2:$J$2170))</f>
        <v>17</v>
      </c>
    </row>
    <row r="11" spans="1:14" x14ac:dyDescent="0.25">
      <c r="A11" s="174" t="s">
        <v>91</v>
      </c>
      <c r="B11" s="170">
        <f>Daten!M10</f>
        <v>91</v>
      </c>
      <c r="C11" s="151">
        <f t="array" aca="1" ref="C11" ca="1">MAX(IF(Daten!$C$2:$C$2170=Stärken!$A11,Daten!$H$2:$H$2170))</f>
        <v>12</v>
      </c>
      <c r="D11" s="152">
        <f t="array" aca="1" ref="D11" ca="1">MIN(IF(Daten!$C$2:$C$2170=Stärken!$A11,Daten!$H$2:$H$2170))</f>
        <v>5</v>
      </c>
      <c r="E11" s="148">
        <f ca="1">AVERAGEIF(Daten!$C$2:$C$2170,Stärken!$A11,Daten!$H$2:$H$2170)</f>
        <v>9.2967032967032974</v>
      </c>
      <c r="F11" s="153">
        <f t="array" aca="1" ref="F11" ca="1">MEDIAN(IF(Daten!$C$2:$C$2170=Stärken!$A11,Daten!$H$2:$H$2170))</f>
        <v>9</v>
      </c>
      <c r="G11" s="154">
        <f t="array" aca="1" ref="G11" ca="1">MAX(IF(Daten!$C$2:$C$2170=Stärken!$A11,Daten!$I$2:$I$2170))</f>
        <v>20</v>
      </c>
      <c r="H11" s="152">
        <f t="array" aca="1" ref="H11" ca="1">MIN(IF(Daten!$C$2:$C$2170=Stärken!$A11,Daten!$H$2:$H$2170))</f>
        <v>5</v>
      </c>
      <c r="I11" s="148">
        <f ca="1">AVERAGEIF(Daten!$C$2:$C$2170,Stärken!$A11,Daten!$I$2:$I$2170)</f>
        <v>15.923076923076923</v>
      </c>
      <c r="J11" s="153">
        <f t="array" aca="1" ref="J11" ca="1">MEDIAN(IF(Daten!$C$2:$C$2170=Stärken!$A11,Daten!$I$2:$I$2170))</f>
        <v>16</v>
      </c>
      <c r="K11" s="154">
        <f t="array" aca="1" ref="K11" ca="1">MAX(IF(Daten!$C$2:$C$2170=Stärken!$A11,Daten!$J$2:$J$2170))</f>
        <v>84</v>
      </c>
      <c r="L11" s="152">
        <f t="array" aca="1" ref="L11" ca="1">MIN(IF(Daten!$C$2:$C$2170=Stärken!$A11,Daten!$J$2:$J$2170))</f>
        <v>33</v>
      </c>
      <c r="M11" s="148">
        <f ca="1">AVERAGEIF(Daten!$C$2:$C$2170,Stärken!$A11,Daten!$J$2:$J$2170)</f>
        <v>64.340659340659343</v>
      </c>
      <c r="N11" s="153">
        <f t="array" aca="1" ref="N11" ca="1">MEDIAN(IF(Daten!$C$2:$C$2170=Stärken!$A11,Daten!$J$2:$J$2170))</f>
        <v>63</v>
      </c>
    </row>
    <row r="12" spans="1:14" x14ac:dyDescent="0.25">
      <c r="A12" s="175" t="s">
        <v>92</v>
      </c>
      <c r="B12" s="171">
        <f>Daten!M11</f>
        <v>100</v>
      </c>
      <c r="C12" s="155">
        <f t="array" aca="1" ref="C12" ca="1">MAX(IF(Daten!$C$2:$C$2170=Stärken!$A12,Daten!$H$2:$H$2170))</f>
        <v>10</v>
      </c>
      <c r="D12" s="156">
        <f t="array" aca="1" ref="D12" ca="1">MIN(IF(Daten!$C$2:$C$2170=Stärken!$A12,Daten!$H$2:$H$2170))</f>
        <v>3</v>
      </c>
      <c r="E12" s="149">
        <f ca="1">AVERAGEIF(Daten!$C$2:$C$2170,Stärken!$A12,Daten!$H$2:$H$2170)</f>
        <v>6.67</v>
      </c>
      <c r="F12" s="157">
        <f t="array" aca="1" ref="F12" ca="1">MEDIAN(IF(Daten!$C$2:$C$2170=Stärken!$A12,Daten!$H$2:$H$2170))</f>
        <v>7</v>
      </c>
      <c r="G12" s="158">
        <f t="array" aca="1" ref="G12" ca="1">MAX(IF(Daten!$C$2:$C$2170=Stärken!$A12,Daten!$I$2:$I$2170))</f>
        <v>17</v>
      </c>
      <c r="H12" s="156">
        <f t="array" aca="1" ref="H12" ca="1">MIN(IF(Daten!$C$2:$C$2170=Stärken!$A12,Daten!$H$2:$H$2170))</f>
        <v>3</v>
      </c>
      <c r="I12" s="149">
        <f ca="1">AVERAGEIF(Daten!$C$2:$C$2170,Stärken!$A12,Daten!$I$2:$I$2170)</f>
        <v>10.63</v>
      </c>
      <c r="J12" s="157">
        <f t="array" aca="1" ref="J12" ca="1">MEDIAN(IF(Daten!$C$2:$C$2170=Stärken!$A12,Daten!$I$2:$I$2170))</f>
        <v>11.5</v>
      </c>
      <c r="K12" s="158">
        <f t="array" aca="1" ref="K12" ca="1">MAX(IF(Daten!$C$2:$C$2170=Stärken!$A12,Daten!$J$2:$J$2170))</f>
        <v>66</v>
      </c>
      <c r="L12" s="156">
        <f t="array" aca="1" ref="L12" ca="1">MIN(IF(Daten!$C$2:$C$2170=Stärken!$A12,Daten!$J$2:$J$2170))</f>
        <v>20</v>
      </c>
      <c r="M12" s="149">
        <f ca="1">AVERAGEIF(Daten!$C$2:$C$2170,Stärken!$A12,Daten!$J$2:$J$2170)</f>
        <v>46.61</v>
      </c>
      <c r="N12" s="157">
        <f t="array" aca="1" ref="N12" ca="1">MEDIAN(IF(Daten!$C$2:$C$2170=Stärken!$A12,Daten!$J$2:$J$2170))</f>
        <v>49.5</v>
      </c>
    </row>
    <row r="13" spans="1:14" x14ac:dyDescent="0.25">
      <c r="A13" s="175" t="s">
        <v>93</v>
      </c>
      <c r="B13" s="171">
        <f>Daten!M12</f>
        <v>65</v>
      </c>
      <c r="C13" s="155">
        <f t="array" aca="1" ref="C13" ca="1">MAX(IF(Daten!$C$2:$C$2170=Stärken!$A13,Daten!$H$2:$H$2170))</f>
        <v>7</v>
      </c>
      <c r="D13" s="156">
        <f t="array" aca="1" ref="D13" ca="1">MIN(IF(Daten!$C$2:$C$2170=Stärken!$A13,Daten!$H$2:$H$2170))</f>
        <v>2</v>
      </c>
      <c r="E13" s="149">
        <f ca="1">AVERAGEIF(Daten!$C$2:$C$2170,Stärken!$A13,Daten!$H$2:$H$2170)</f>
        <v>4.2153846153846155</v>
      </c>
      <c r="F13" s="157">
        <f t="array" aca="1" ref="F13" ca="1">MEDIAN(IF(Daten!$C$2:$C$2170=Stärken!$A13,Daten!$H$2:$H$2170))</f>
        <v>4</v>
      </c>
      <c r="G13" s="158">
        <f t="array" aca="1" ref="G13" ca="1">MAX(IF(Daten!$C$2:$C$2170=Stärken!$A13,Daten!$I$2:$I$2170))</f>
        <v>12</v>
      </c>
      <c r="H13" s="156">
        <f t="array" aca="1" ref="H13" ca="1">MIN(IF(Daten!$C$2:$C$2170=Stärken!$A13,Daten!$H$2:$H$2170))</f>
        <v>2</v>
      </c>
      <c r="I13" s="149">
        <f ca="1">AVERAGEIF(Daten!$C$2:$C$2170,Stärken!$A13,Daten!$I$2:$I$2170)</f>
        <v>5.8</v>
      </c>
      <c r="J13" s="157">
        <f t="array" aca="1" ref="J13" ca="1">MEDIAN(IF(Daten!$C$2:$C$2170=Stärken!$A13,Daten!$I$2:$I$2170))</f>
        <v>6</v>
      </c>
      <c r="K13" s="158">
        <f t="array" aca="1" ref="K13" ca="1">MAX(IF(Daten!$C$2:$C$2170=Stärken!$A13,Daten!$J$2:$J$2170))</f>
        <v>50</v>
      </c>
      <c r="L13" s="156">
        <f t="array" aca="1" ref="L13" ca="1">MIN(IF(Daten!$C$2:$C$2170=Stärken!$A13,Daten!$J$2:$J$2170))</f>
        <v>14</v>
      </c>
      <c r="M13" s="149">
        <f ca="1">AVERAGEIF(Daten!$C$2:$C$2170,Stärken!$A13,Daten!$J$2:$J$2170)</f>
        <v>30.107692307692307</v>
      </c>
      <c r="N13" s="157">
        <f t="array" aca="1" ref="N13" ca="1">MEDIAN(IF(Daten!$C$2:$C$2170=Stärken!$A13,Daten!$J$2:$J$2170))</f>
        <v>31</v>
      </c>
    </row>
    <row r="14" spans="1:14" ht="16.5" thickBot="1" x14ac:dyDescent="0.3">
      <c r="A14" s="176" t="s">
        <v>94</v>
      </c>
      <c r="B14" s="172">
        <f>Daten!M13</f>
        <v>60</v>
      </c>
      <c r="C14" s="193">
        <f t="array" aca="1" ref="C14" ca="1">MAX(IF(Daten!$C$2:$C$2170=Stärken!$A14,Daten!$H$2:$H$2170))</f>
        <v>5</v>
      </c>
      <c r="D14" s="189">
        <f t="array" aca="1" ref="D14" ca="1">MIN(IF(Daten!$C$2:$C$2170=Stärken!$A14,Daten!$H$2:$H$2170))</f>
        <v>2</v>
      </c>
      <c r="E14" s="190">
        <f ca="1">AVERAGEIF(Daten!$C$2:$C$2170,Stärken!$A14,Daten!$H$2:$H$2170)</f>
        <v>3.3166666666666669</v>
      </c>
      <c r="F14" s="191">
        <f t="array" aca="1" ref="F14" ca="1">MEDIAN(IF(Daten!$C$2:$C$2170=Stärken!$A14,Daten!$H$2:$H$2170))</f>
        <v>3</v>
      </c>
      <c r="G14" s="192">
        <f t="array" aca="1" ref="G14" ca="1">MAX(IF(Daten!$C$2:$C$2170=Stärken!$A14,Daten!$I$2:$I$2170))</f>
        <v>8</v>
      </c>
      <c r="H14" s="189">
        <f t="array" aca="1" ref="H14" ca="1">MIN(IF(Daten!$C$2:$C$2170=Stärken!$A14,Daten!$H$2:$H$2170))</f>
        <v>2</v>
      </c>
      <c r="I14" s="190">
        <f ca="1">AVERAGEIF(Daten!$C$2:$C$2170,Stärken!$A14,Daten!$I$2:$I$2170)</f>
        <v>4.2166666666666668</v>
      </c>
      <c r="J14" s="191">
        <f t="array" aca="1" ref="J14" ca="1">MEDIAN(IF(Daten!$C$2:$C$2170=Stärken!$A14,Daten!$I$2:$I$2170))</f>
        <v>4</v>
      </c>
      <c r="K14" s="192">
        <f t="array" aca="1" ref="K14" ca="1">MAX(IF(Daten!$C$2:$C$2170=Stärken!$A14,Daten!$J$2:$J$2170))</f>
        <v>38</v>
      </c>
      <c r="L14" s="189">
        <f t="array" aca="1" ref="L14" ca="1">MIN(IF(Daten!$C$2:$C$2170=Stärken!$A14,Daten!$J$2:$J$2170))</f>
        <v>14</v>
      </c>
      <c r="M14" s="190">
        <f ca="1">AVERAGEIF(Daten!$C$2:$C$2170,Stärken!$A14,Daten!$J$2:$J$2170)</f>
        <v>24.5</v>
      </c>
      <c r="N14" s="191">
        <f t="array" aca="1" ref="N14" ca="1">MEDIAN(IF(Daten!$C$2:$C$2170=Stärken!$A14,Daten!$J$2:$J$2170))</f>
        <v>24</v>
      </c>
    </row>
    <row r="15" spans="1:14" x14ac:dyDescent="0.25">
      <c r="A15" s="174" t="s">
        <v>919</v>
      </c>
      <c r="B15" s="170">
        <f>Daten!M14</f>
        <v>88</v>
      </c>
      <c r="C15" s="151">
        <f t="array" aca="1" ref="C15" ca="1">MAX(IF(Daten!$C$2:$C$2170=Stärken!$A15,Daten!$H$2:$H$2170))</f>
        <v>12</v>
      </c>
      <c r="D15" s="152">
        <f t="array" aca="1" ref="D15" ca="1">MIN(IF(Daten!$C$2:$C$2170=Stärken!$A15,Daten!$H$2:$H$2170))</f>
        <v>4</v>
      </c>
      <c r="E15" s="148">
        <f ca="1">AVERAGEIF(Daten!$C$2:$C$2170,Stärken!$A15,Daten!$H$2:$H$2170)</f>
        <v>8.0227272727272734</v>
      </c>
      <c r="F15" s="153">
        <f t="array" aca="1" ref="F15" ca="1">MEDIAN(IF(Daten!$C$2:$C$2170=Stärken!$A15,Daten!$H$2:$H$2170))</f>
        <v>8</v>
      </c>
      <c r="G15" s="154">
        <f t="array" aca="1" ref="G15" ca="1">MAX(IF(Daten!$C$2:$C$2170=Stärken!$A15,Daten!$I$2:$I$2170))</f>
        <v>20</v>
      </c>
      <c r="H15" s="152">
        <f t="array" aca="1" ref="H15" ca="1">MIN(IF(Daten!$C$2:$C$2170=Stärken!$A15,Daten!$H$2:$H$2170))</f>
        <v>4</v>
      </c>
      <c r="I15" s="148">
        <f ca="1">AVERAGEIF(Daten!$C$2:$C$2170,Stärken!$A15,Daten!$I$2:$I$2170)</f>
        <v>13.465909090909092</v>
      </c>
      <c r="J15" s="153">
        <f t="array" aca="1" ref="J15" ca="1">MEDIAN(IF(Daten!$C$2:$C$2170=Stärken!$A15,Daten!$I$2:$I$2170))</f>
        <v>14</v>
      </c>
      <c r="K15" s="154">
        <f t="array" aca="1" ref="K15" ca="1">MAX(IF(Daten!$C$2:$C$2170=Stärken!$A15,Daten!$J$2:$J$2170))</f>
        <v>84</v>
      </c>
      <c r="L15" s="152">
        <f t="array" aca="1" ref="L15" ca="1">MIN(IF(Daten!$C$2:$C$2170=Stärken!$A15,Daten!$J$2:$J$2170))</f>
        <v>28</v>
      </c>
      <c r="M15" s="148">
        <f ca="1">AVERAGEIF(Daten!$C$2:$C$2170,Stärken!$A15,Daten!$J$2:$J$2170)</f>
        <v>55.795454545454547</v>
      </c>
      <c r="N15" s="153">
        <f t="array" aca="1" ref="N15" ca="1">MEDIAN(IF(Daten!$C$2:$C$2170=Stärken!$A15,Daten!$J$2:$J$2170))</f>
        <v>57</v>
      </c>
    </row>
    <row r="16" spans="1:14" x14ac:dyDescent="0.25">
      <c r="A16" s="175" t="s">
        <v>989</v>
      </c>
      <c r="B16" s="171">
        <f>Daten!M15</f>
        <v>69</v>
      </c>
      <c r="C16" s="155">
        <f t="array" aca="1" ref="C16" ca="1">MAX(IF(Daten!$C$2:$C$2170=Stärken!$A16,Daten!$H$2:$H$2170))</f>
        <v>8</v>
      </c>
      <c r="D16" s="156">
        <f t="array" aca="1" ref="D16" ca="1">MIN(IF(Daten!$C$2:$C$2170=Stärken!$A16,Daten!$H$2:$H$2170))</f>
        <v>3</v>
      </c>
      <c r="E16" s="149">
        <f ca="1">AVERAGEIF(Daten!$C$2:$C$2170,Stärken!$A16,Daten!$H$2:$H$2170)</f>
        <v>5.27536231884058</v>
      </c>
      <c r="F16" s="157">
        <f t="array" aca="1" ref="F16" ca="1">MEDIAN(IF(Daten!$C$2:$C$2170=Stärken!$A16,Daten!$H$2:$H$2170))</f>
        <v>5</v>
      </c>
      <c r="G16" s="158">
        <f t="array" aca="1" ref="G16" ca="1">MAX(IF(Daten!$C$2:$C$2170=Stärken!$A16,Daten!$I$2:$I$2170))</f>
        <v>13</v>
      </c>
      <c r="H16" s="156">
        <f t="array" aca="1" ref="H16" ca="1">MIN(IF(Daten!$C$2:$C$2170=Stärken!$A16,Daten!$H$2:$H$2170))</f>
        <v>3</v>
      </c>
      <c r="I16" s="149">
        <f ca="1">AVERAGEIF(Daten!$C$2:$C$2170,Stärken!$A16,Daten!$I$2:$I$2170)</f>
        <v>7.8695652173913047</v>
      </c>
      <c r="J16" s="157">
        <f t="array" aca="1" ref="J16" ca="1">MEDIAN(IF(Daten!$C$2:$C$2170=Stärken!$A16,Daten!$I$2:$I$2170))</f>
        <v>7</v>
      </c>
      <c r="K16" s="158">
        <f t="array" aca="1" ref="K16" ca="1">MAX(IF(Daten!$C$2:$C$2170=Stärken!$A16,Daten!$J$2:$J$2170))</f>
        <v>57</v>
      </c>
      <c r="L16" s="156">
        <f t="array" aca="1" ref="L16" ca="1">MIN(IF(Daten!$C$2:$C$2170=Stärken!$A16,Daten!$J$2:$J$2170))</f>
        <v>20</v>
      </c>
      <c r="M16" s="149">
        <f ca="1">AVERAGEIF(Daten!$C$2:$C$2170,Stärken!$A16,Daten!$J$2:$J$2170)</f>
        <v>37.594202898550726</v>
      </c>
      <c r="N16" s="157">
        <f t="array" aca="1" ref="N16" ca="1">MEDIAN(IF(Daten!$C$2:$C$2170=Stärken!$A16,Daten!$J$2:$J$2170))</f>
        <v>36</v>
      </c>
    </row>
    <row r="17" spans="1:14" x14ac:dyDescent="0.25">
      <c r="A17" s="175" t="s">
        <v>1036</v>
      </c>
      <c r="B17" s="171">
        <f>Daten!M16</f>
        <v>46</v>
      </c>
      <c r="C17" s="155">
        <f t="array" aca="1" ref="C17" ca="1">MAX(IF(Daten!$C$2:$C$2170=Stärken!$A17,Daten!$H$2:$H$2170))</f>
        <v>5</v>
      </c>
      <c r="D17" s="156">
        <f t="array" aca="1" ref="D17" ca="1">MIN(IF(Daten!$C$2:$C$2170=Stärken!$A17,Daten!$H$2:$H$2170))</f>
        <v>2</v>
      </c>
      <c r="E17" s="149">
        <f ca="1">AVERAGEIF(Daten!$C$2:$C$2170,Stärken!$A17,Daten!$H$2:$H$2170)</f>
        <v>3.7391304347826089</v>
      </c>
      <c r="F17" s="157">
        <f t="array" aca="1" ref="F17" ca="1">MEDIAN(IF(Daten!$C$2:$C$2170=Stärken!$A17,Daten!$H$2:$H$2170))</f>
        <v>4</v>
      </c>
      <c r="G17" s="158">
        <f t="array" aca="1" ref="G17" ca="1">MAX(IF(Daten!$C$2:$C$2170=Stärken!$A17,Daten!$I$2:$I$2170))</f>
        <v>8</v>
      </c>
      <c r="H17" s="156">
        <f t="array" aca="1" ref="H17" ca="1">MIN(IF(Daten!$C$2:$C$2170=Stärken!$A17,Daten!$H$2:$H$2170))</f>
        <v>2</v>
      </c>
      <c r="I17" s="149">
        <f ca="1">AVERAGEIF(Daten!$C$2:$C$2170,Stärken!$A17,Daten!$I$2:$I$2170)</f>
        <v>5.0434782608695654</v>
      </c>
      <c r="J17" s="157">
        <f t="array" aca="1" ref="J17" ca="1">MEDIAN(IF(Daten!$C$2:$C$2170=Stärken!$A17,Daten!$I$2:$I$2170))</f>
        <v>5</v>
      </c>
      <c r="K17" s="158">
        <f t="array" aca="1" ref="K17" ca="1">MAX(IF(Daten!$C$2:$C$2170=Stärken!$A17,Daten!$J$2:$J$2170))</f>
        <v>39</v>
      </c>
      <c r="L17" s="156">
        <f t="array" aca="1" ref="L17" ca="1">MIN(IF(Daten!$C$2:$C$2170=Stärken!$A17,Daten!$J$2:$J$2170))</f>
        <v>14</v>
      </c>
      <c r="M17" s="149">
        <f ca="1">AVERAGEIF(Daten!$C$2:$C$2170,Stärken!$A17,Daten!$J$2:$J$2170)</f>
        <v>27.608695652173914</v>
      </c>
      <c r="N17" s="157">
        <f t="array" aca="1" ref="N17" ca="1">MEDIAN(IF(Daten!$C$2:$C$2170=Stärken!$A17,Daten!$J$2:$J$2170))</f>
        <v>28</v>
      </c>
    </row>
    <row r="18" spans="1:14" x14ac:dyDescent="0.25">
      <c r="A18" s="175" t="s">
        <v>1046</v>
      </c>
      <c r="B18" s="171">
        <f>Daten!M17</f>
        <v>9</v>
      </c>
      <c r="C18" s="155">
        <f t="array" aca="1" ref="C18" ca="1">MAX(IF(Daten!$C$2:$C$2170=Stärken!$A18,Daten!$H$2:$H$2170))</f>
        <v>4</v>
      </c>
      <c r="D18" s="156">
        <f t="array" aca="1" ref="D18" ca="1">MIN(IF(Daten!$C$2:$C$2170=Stärken!$A18,Daten!$H$2:$H$2170))</f>
        <v>1</v>
      </c>
      <c r="E18" s="149">
        <f ca="1">AVERAGEIF(Daten!$C$2:$C$2170,Stärken!$A18,Daten!$H$2:$H$2170)</f>
        <v>2.7777777777777777</v>
      </c>
      <c r="F18" s="157">
        <f t="array" aca="1" ref="F18" ca="1">MEDIAN(IF(Daten!$C$2:$C$2170=Stärken!$A18,Daten!$H$2:$H$2170))</f>
        <v>3</v>
      </c>
      <c r="G18" s="158">
        <f t="array" aca="1" ref="G18" ca="1">MAX(IF(Daten!$C$2:$C$2170=Stärken!$A18,Daten!$I$2:$I$2170))</f>
        <v>5</v>
      </c>
      <c r="H18" s="156">
        <f t="array" aca="1" ref="H18" ca="1">MIN(IF(Daten!$C$2:$C$2170=Stärken!$A18,Daten!$H$2:$H$2170))</f>
        <v>1</v>
      </c>
      <c r="I18" s="149">
        <f ca="1">AVERAGEIF(Daten!$C$2:$C$2170,Stärken!$A18,Daten!$I$2:$I$2170)</f>
        <v>3.2222222222222223</v>
      </c>
      <c r="J18" s="157">
        <f t="array" aca="1" ref="J18" ca="1">MEDIAN(IF(Daten!$C$2:$C$2170=Stärken!$A18,Daten!$I$2:$I$2170))</f>
        <v>3</v>
      </c>
      <c r="K18" s="158">
        <f t="array" aca="1" ref="K18" ca="1">MAX(IF(Daten!$C$2:$C$2170=Stärken!$A18,Daten!$J$2:$J$2170))</f>
        <v>29</v>
      </c>
      <c r="L18" s="156">
        <f t="array" aca="1" ref="L18" ca="1">MIN(IF(Daten!$C$2:$C$2170=Stärken!$A18,Daten!$J$2:$J$2170))</f>
        <v>7</v>
      </c>
      <c r="M18" s="149">
        <f ca="1">AVERAGEIF(Daten!$C$2:$C$2170,Stärken!$A18,Daten!$J$2:$J$2170)</f>
        <v>19.888888888888889</v>
      </c>
      <c r="N18" s="157">
        <f t="array" aca="1" ref="N18" ca="1">MEDIAN(IF(Daten!$C$2:$C$2170=Stärken!$A18,Daten!$J$2:$J$2170))</f>
        <v>20</v>
      </c>
    </row>
    <row r="19" spans="1:14" x14ac:dyDescent="0.25">
      <c r="A19" s="175" t="s">
        <v>1061</v>
      </c>
      <c r="B19" s="171">
        <f>Daten!M18</f>
        <v>14</v>
      </c>
      <c r="C19" s="155">
        <f t="array" aca="1" ref="C19" ca="1">MAX(IF(Daten!$C$2:$C$2170=Stärken!$A19,Daten!$H$2:$H$2170))</f>
        <v>4</v>
      </c>
      <c r="D19" s="156">
        <f t="array" aca="1" ref="D19" ca="1">MIN(IF(Daten!$C$2:$C$2170=Stärken!$A19,Daten!$H$2:$H$2170))</f>
        <v>2</v>
      </c>
      <c r="E19" s="149">
        <f ca="1">AVERAGEIF(Daten!$C$2:$C$2170,Stärken!$A19,Daten!$H$2:$H$2170)</f>
        <v>2.8571428571428572</v>
      </c>
      <c r="F19" s="157">
        <f t="array" aca="1" ref="F19" ca="1">MEDIAN(IF(Daten!$C$2:$C$2170=Stärken!$A19,Daten!$H$2:$H$2170))</f>
        <v>3</v>
      </c>
      <c r="G19" s="158">
        <f t="array" aca="1" ref="G19" ca="1">MAX(IF(Daten!$C$2:$C$2170=Stärken!$A19,Daten!$I$2:$I$2170))</f>
        <v>5</v>
      </c>
      <c r="H19" s="156">
        <f t="array" aca="1" ref="H19" ca="1">MIN(IF(Daten!$C$2:$C$2170=Stärken!$A19,Daten!$H$2:$H$2170))</f>
        <v>2</v>
      </c>
      <c r="I19" s="149">
        <f ca="1">AVERAGEIF(Daten!$C$2:$C$2170,Stärken!$A19,Daten!$I$2:$I$2170)</f>
        <v>3.2142857142857144</v>
      </c>
      <c r="J19" s="157">
        <f t="array" aca="1" ref="J19" ca="1">MEDIAN(IF(Daten!$C$2:$C$2170=Stärken!$A19,Daten!$I$2:$I$2170))</f>
        <v>3</v>
      </c>
      <c r="K19" s="158">
        <f t="array" aca="1" ref="K19" ca="1">MAX(IF(Daten!$C$2:$C$2170=Stärken!$A19,Daten!$J$2:$J$2170))</f>
        <v>29</v>
      </c>
      <c r="L19" s="156">
        <f t="array" aca="1" ref="L19" ca="1">MIN(IF(Daten!$C$2:$C$2170=Stärken!$A19,Daten!$J$2:$J$2170))</f>
        <v>14</v>
      </c>
      <c r="M19" s="149">
        <f ca="1">AVERAGEIF(Daten!$C$2:$C$2170,Stärken!$A19,Daten!$J$2:$J$2170)</f>
        <v>20.357142857142858</v>
      </c>
      <c r="N19" s="157">
        <f t="array" aca="1" ref="N19" ca="1">MEDIAN(IF(Daten!$C$2:$C$2170=Stärken!$A19,Daten!$J$2:$J$2170))</f>
        <v>20</v>
      </c>
    </row>
    <row r="20" spans="1:14" x14ac:dyDescent="0.25">
      <c r="A20" s="175" t="s">
        <v>1078</v>
      </c>
      <c r="B20" s="171">
        <f>Daten!M19</f>
        <v>16</v>
      </c>
      <c r="C20" s="155">
        <f t="array" aca="1" ref="C20" ca="1">MAX(IF(Daten!$C$2:$C$2170=Stärken!$A20,Daten!$H$2:$H$2170))</f>
        <v>4</v>
      </c>
      <c r="D20" s="156">
        <f t="array" aca="1" ref="D20" ca="1">MIN(IF(Daten!$C$2:$C$2170=Stärken!$A20,Daten!$H$2:$H$2170))</f>
        <v>1</v>
      </c>
      <c r="E20" s="149">
        <f ca="1">AVERAGEIF(Daten!$C$2:$C$2170,Stärken!$A20,Daten!$H$2:$H$2170)</f>
        <v>2.75</v>
      </c>
      <c r="F20" s="157">
        <f t="array" aca="1" ref="F20" ca="1">MEDIAN(IF(Daten!$C$2:$C$2170=Stärken!$A20,Daten!$H$2:$H$2170))</f>
        <v>3</v>
      </c>
      <c r="G20" s="158">
        <f t="array" aca="1" ref="G20" ca="1">MAX(IF(Daten!$C$2:$C$2170=Stärken!$A20,Daten!$I$2:$I$2170))</f>
        <v>6</v>
      </c>
      <c r="H20" s="156">
        <f t="array" aca="1" ref="H20" ca="1">MIN(IF(Daten!$C$2:$C$2170=Stärken!$A20,Daten!$H$2:$H$2170))</f>
        <v>1</v>
      </c>
      <c r="I20" s="149">
        <f ca="1">AVERAGEIF(Daten!$C$2:$C$2170,Stärken!$A20,Daten!$I$2:$I$2170)</f>
        <v>3.1875</v>
      </c>
      <c r="J20" s="157">
        <f t="array" aca="1" ref="J20" ca="1">MEDIAN(IF(Daten!$C$2:$C$2170=Stärken!$A20,Daten!$I$2:$I$2170))</f>
        <v>3</v>
      </c>
      <c r="K20" s="158">
        <f t="array" aca="1" ref="K20" ca="1">MAX(IF(Daten!$C$2:$C$2170=Stärken!$A20,Daten!$J$2:$J$2170))</f>
        <v>31</v>
      </c>
      <c r="L20" s="156">
        <f t="array" aca="1" ref="L20" ca="1">MIN(IF(Daten!$C$2:$C$2170=Stärken!$A20,Daten!$J$2:$J$2170))</f>
        <v>7</v>
      </c>
      <c r="M20" s="149">
        <f ca="1">AVERAGEIF(Daten!$C$2:$C$2170,Stärken!$A20,Daten!$J$2:$J$2170)</f>
        <v>19.75</v>
      </c>
      <c r="N20" s="157">
        <f t="array" aca="1" ref="N20" ca="1">MEDIAN(IF(Daten!$C$2:$C$2170=Stärken!$A20,Daten!$J$2:$J$2170))</f>
        <v>20</v>
      </c>
    </row>
    <row r="21" spans="1:14" ht="16.5" thickBot="1" x14ac:dyDescent="0.3">
      <c r="A21" s="176" t="s">
        <v>1093</v>
      </c>
      <c r="B21" s="172">
        <f>Daten!M20</f>
        <v>14</v>
      </c>
      <c r="C21" s="193">
        <f t="array" aca="1" ref="C21" ca="1">MAX(IF(Daten!$C$2:$C$2170=Stärken!$A21,Daten!$H$2:$H$2170))</f>
        <v>4</v>
      </c>
      <c r="D21" s="189">
        <f t="array" aca="1" ref="D21" ca="1">MIN(IF(Daten!$C$2:$C$2170=Stärken!$A21,Daten!$H$2:$H$2170))</f>
        <v>2</v>
      </c>
      <c r="E21" s="190">
        <f ca="1">AVERAGEIF(Daten!$C$2:$C$2170,Stärken!$A21,Daten!$H$2:$H$2170)</f>
        <v>3.2142857142857144</v>
      </c>
      <c r="F21" s="191">
        <f t="array" aca="1" ref="F21" ca="1">MEDIAN(IF(Daten!$C$2:$C$2170=Stärken!$A21,Daten!$H$2:$H$2170))</f>
        <v>3</v>
      </c>
      <c r="G21" s="192">
        <f t="array" aca="1" ref="G21" ca="1">MAX(IF(Daten!$C$2:$C$2170=Stärken!$A21,Daten!$I$2:$I$2170))</f>
        <v>6</v>
      </c>
      <c r="H21" s="189">
        <f t="array" aca="1" ref="H21" ca="1">MIN(IF(Daten!$C$2:$C$2170=Stärken!$A21,Daten!$H$2:$H$2170))</f>
        <v>2</v>
      </c>
      <c r="I21" s="190">
        <f ca="1">AVERAGEIF(Daten!$C$2:$C$2170,Stärken!$A21,Daten!$I$2:$I$2170)</f>
        <v>4</v>
      </c>
      <c r="J21" s="191">
        <f t="array" aca="1" ref="J21" ca="1">MEDIAN(IF(Daten!$C$2:$C$2170=Stärken!$A21,Daten!$I$2:$I$2170))</f>
        <v>4</v>
      </c>
      <c r="K21" s="192">
        <f t="array" aca="1" ref="K21" ca="1">MAX(IF(Daten!$C$2:$C$2170=Stärken!$A21,Daten!$J$2:$J$2170))</f>
        <v>31</v>
      </c>
      <c r="L21" s="189">
        <f t="array" aca="1" ref="L21" ca="1">MIN(IF(Daten!$C$2:$C$2170=Stärken!$A21,Daten!$J$2:$J$2170))</f>
        <v>14</v>
      </c>
      <c r="M21" s="190">
        <f ca="1">AVERAGEIF(Daten!$C$2:$C$2170,Stärken!$A21,Daten!$J$2:$J$2170)</f>
        <v>23.357142857142858</v>
      </c>
      <c r="N21" s="191">
        <f t="array" aca="1" ref="N21" ca="1">MEDIAN(IF(Daten!$C$2:$C$2170=Stärken!$A21,Daten!$J$2:$J$2170))</f>
        <v>24</v>
      </c>
    </row>
    <row r="22" spans="1:14" x14ac:dyDescent="0.25">
      <c r="A22" s="174" t="s">
        <v>385</v>
      </c>
      <c r="B22" s="170">
        <f>Daten!M21</f>
        <v>65</v>
      </c>
      <c r="C22" s="151">
        <f t="array" aca="1" ref="C22" ca="1">MAX(IF(Daten!$C$2:$C$2170=Stärken!$A22,Daten!$H$2:$H$2170))</f>
        <v>11</v>
      </c>
      <c r="D22" s="152">
        <f t="array" aca="1" ref="D22" ca="1">MIN(IF(Daten!$C$2:$C$2170=Stärken!$A22,Daten!$H$2:$H$2170))</f>
        <v>5</v>
      </c>
      <c r="E22" s="148">
        <f ca="1">AVERAGEIF(Daten!$C$2:$C$2170,Stärken!$A22,Daten!$H$2:$H$2170)</f>
        <v>8.3692307692307697</v>
      </c>
      <c r="F22" s="153">
        <f t="array" aca="1" ref="F22" ca="1">MEDIAN(IF(Daten!$C$2:$C$2170=Stärken!$A22,Daten!$H$2:$H$2170))</f>
        <v>8</v>
      </c>
      <c r="G22" s="154">
        <f t="array" aca="1" ref="G22" ca="1">MAX(IF(Daten!$C$2:$C$2170=Stärken!$A22,Daten!$I$2:$I$2170))</f>
        <v>19</v>
      </c>
      <c r="H22" s="152">
        <f t="array" aca="1" ref="H22" ca="1">MIN(IF(Daten!$C$2:$C$2170=Stärken!$A22,Daten!$H$2:$H$2170))</f>
        <v>5</v>
      </c>
      <c r="I22" s="148">
        <f ca="1">AVERAGEIF(Daten!$C$2:$C$2170,Stärken!$A22,Daten!$I$2:$I$2170)</f>
        <v>14.107692307692307</v>
      </c>
      <c r="J22" s="153">
        <f t="array" aca="1" ref="J22" ca="1">MEDIAN(IF(Daten!$C$2:$C$2170=Stärken!$A22,Daten!$I$2:$I$2170))</f>
        <v>14</v>
      </c>
      <c r="K22" s="154">
        <f t="array" aca="1" ref="K22" ca="1">MAX(IF(Daten!$C$2:$C$2170=Stärken!$A22,Daten!$J$2:$J$2170))</f>
        <v>78</v>
      </c>
      <c r="L22" s="152">
        <f t="array" aca="1" ref="L22" ca="1">MIN(IF(Daten!$C$2:$C$2170=Stärken!$A22,Daten!$J$2:$J$2170))</f>
        <v>33</v>
      </c>
      <c r="M22" s="148">
        <f ca="1">AVERAGEIF(Daten!$C$2:$C$2170,Stärken!$A22,Daten!$J$2:$J$2170)</f>
        <v>58.138461538461542</v>
      </c>
      <c r="N22" s="153">
        <f t="array" aca="1" ref="N22" ca="1">MEDIAN(IF(Daten!$C$2:$C$2170=Stärken!$A22,Daten!$J$2:$J$2170))</f>
        <v>58</v>
      </c>
    </row>
    <row r="23" spans="1:14" x14ac:dyDescent="0.25">
      <c r="A23" s="175" t="s">
        <v>458</v>
      </c>
      <c r="B23" s="171">
        <f>Daten!M22</f>
        <v>72</v>
      </c>
      <c r="C23" s="155">
        <f t="array" aca="1" ref="C23" ca="1">MAX(IF(Daten!$C$2:$C$2170=Stärken!$A23,Daten!$H$2:$H$2170))</f>
        <v>8</v>
      </c>
      <c r="D23" s="156">
        <f t="array" aca="1" ref="D23" ca="1">MIN(IF(Daten!$C$2:$C$2170=Stärken!$A23,Daten!$H$2:$H$2170))</f>
        <v>3</v>
      </c>
      <c r="E23" s="149">
        <f ca="1">AVERAGEIF(Daten!$C$2:$C$2170,Stärken!$A23,Daten!$H$2:$H$2170)</f>
        <v>5.5555555555555554</v>
      </c>
      <c r="F23" s="157">
        <f t="array" aca="1" ref="F23" ca="1">MEDIAN(IF(Daten!$C$2:$C$2170=Stärken!$A23,Daten!$H$2:$H$2170))</f>
        <v>6</v>
      </c>
      <c r="G23" s="158">
        <f t="array" aca="1" ref="G23" ca="1">MAX(IF(Daten!$C$2:$C$2170=Stärken!$A23,Daten!$I$2:$I$2170))</f>
        <v>14</v>
      </c>
      <c r="H23" s="156">
        <f t="array" aca="1" ref="H23" ca="1">MIN(IF(Daten!$C$2:$C$2170=Stärken!$A23,Daten!$H$2:$H$2170))</f>
        <v>3</v>
      </c>
      <c r="I23" s="149">
        <f ca="1">AVERAGEIF(Daten!$C$2:$C$2170,Stärken!$A23,Daten!$I$2:$I$2170)</f>
        <v>8.4861111111111107</v>
      </c>
      <c r="J23" s="157">
        <f t="array" aca="1" ref="J23" ca="1">MEDIAN(IF(Daten!$C$2:$C$2170=Stärken!$A23,Daten!$I$2:$I$2170))</f>
        <v>8</v>
      </c>
      <c r="K23" s="158">
        <f t="array" aca="1" ref="K23" ca="1">MAX(IF(Daten!$C$2:$C$2170=Stärken!$A23,Daten!$J$2:$J$2170))</f>
        <v>57</v>
      </c>
      <c r="L23" s="156">
        <f t="array" aca="1" ref="L23" ca="1">MIN(IF(Daten!$C$2:$C$2170=Stärken!$A23,Daten!$J$2:$J$2170))</f>
        <v>20</v>
      </c>
      <c r="M23" s="149">
        <f ca="1">AVERAGEIF(Daten!$C$2:$C$2170,Stärken!$A23,Daten!$J$2:$J$2170)</f>
        <v>39.444444444444443</v>
      </c>
      <c r="N23" s="157">
        <f t="array" aca="1" ref="N23" ca="1">MEDIAN(IF(Daten!$C$2:$C$2170=Stärken!$A23,Daten!$J$2:$J$2170))</f>
        <v>40</v>
      </c>
    </row>
    <row r="24" spans="1:14" x14ac:dyDescent="0.25">
      <c r="A24" s="175" t="s">
        <v>514</v>
      </c>
      <c r="B24" s="171">
        <f>Daten!M23</f>
        <v>55</v>
      </c>
      <c r="C24" s="155">
        <f t="array" aca="1" ref="C24" ca="1">MAX(IF(Daten!$C$2:$C$2170=Stärken!$A24,Daten!$H$2:$H$2170))</f>
        <v>7</v>
      </c>
      <c r="D24" s="156">
        <f t="array" aca="1" ref="D24" ca="1">MIN(IF(Daten!$C$2:$C$2170=Stärken!$A24,Daten!$H$2:$H$2170))</f>
        <v>1</v>
      </c>
      <c r="E24" s="149">
        <f ca="1">AVERAGEIF(Daten!$C$2:$C$2170,Stärken!$A24,Daten!$H$2:$H$2170)</f>
        <v>3.4727272727272727</v>
      </c>
      <c r="F24" s="157">
        <f t="array" aca="1" ref="F24" ca="1">MEDIAN(IF(Daten!$C$2:$C$2170=Stärken!$A24,Daten!$H$2:$H$2170))</f>
        <v>4</v>
      </c>
      <c r="G24" s="158">
        <f t="array" aca="1" ref="G24" ca="1">MAX(IF(Daten!$C$2:$C$2170=Stärken!$A24,Daten!$I$2:$I$2170))</f>
        <v>11</v>
      </c>
      <c r="H24" s="156">
        <f t="array" aca="1" ref="H24" ca="1">MIN(IF(Daten!$C$2:$C$2170=Stärken!$A24,Daten!$H$2:$H$2170))</f>
        <v>1</v>
      </c>
      <c r="I24" s="149">
        <f ca="1">AVERAGEIF(Daten!$C$2:$C$2170,Stärken!$A24,Daten!$I$2:$I$2170)</f>
        <v>4.3272727272727272</v>
      </c>
      <c r="J24" s="157">
        <f t="array" aca="1" ref="J24" ca="1">MEDIAN(IF(Daten!$C$2:$C$2170=Stärken!$A24,Daten!$I$2:$I$2170))</f>
        <v>4</v>
      </c>
      <c r="K24" s="158">
        <f t="array" aca="1" ref="K24" ca="1">MAX(IF(Daten!$C$2:$C$2170=Stärken!$A24,Daten!$J$2:$J$2170))</f>
        <v>48</v>
      </c>
      <c r="L24" s="156">
        <f t="array" aca="1" ref="L24" ca="1">MIN(IF(Daten!$C$2:$C$2170=Stärken!$A24,Daten!$J$2:$J$2170))</f>
        <v>7</v>
      </c>
      <c r="M24" s="149">
        <f ca="1">AVERAGEIF(Daten!$C$2:$C$2170,Stärken!$A24,Daten!$J$2:$J$2170)</f>
        <v>25.363636363636363</v>
      </c>
      <c r="N24" s="157">
        <f t="array" aca="1" ref="N24" ca="1">MEDIAN(IF(Daten!$C$2:$C$2170=Stärken!$A24,Daten!$J$2:$J$2170))</f>
        <v>26</v>
      </c>
    </row>
    <row r="25" spans="1:14" x14ac:dyDescent="0.25">
      <c r="A25" s="175" t="s">
        <v>578</v>
      </c>
      <c r="B25" s="171">
        <f>Daten!M24</f>
        <v>63</v>
      </c>
      <c r="C25" s="155">
        <f t="array" aca="1" ref="C25" ca="1">MAX(IF(Daten!$C$2:$C$2170=Stärken!$A25,Daten!$H$2:$H$2170))</f>
        <v>5</v>
      </c>
      <c r="D25" s="156">
        <f t="array" aca="1" ref="D25" ca="1">MIN(IF(Daten!$C$2:$C$2170=Stärken!$A25,Daten!$H$2:$H$2170))</f>
        <v>1</v>
      </c>
      <c r="E25" s="149">
        <f ca="1">AVERAGEIF(Daten!$C$2:$C$2170,Stärken!$A25,Daten!$H$2:$H$2170)</f>
        <v>3.4603174603174605</v>
      </c>
      <c r="F25" s="157">
        <f t="array" aca="1" ref="F25" ca="1">MEDIAN(IF(Daten!$C$2:$C$2170=Stärken!$A25,Daten!$H$2:$H$2170))</f>
        <v>4</v>
      </c>
      <c r="G25" s="158">
        <f t="array" aca="1" ref="G25" ca="1">MAX(IF(Daten!$C$2:$C$2170=Stärken!$A25,Daten!$I$2:$I$2170))</f>
        <v>8</v>
      </c>
      <c r="H25" s="156">
        <f t="array" aca="1" ref="H25" ca="1">MIN(IF(Daten!$C$2:$C$2170=Stärken!$A25,Daten!$H$2:$H$2170))</f>
        <v>1</v>
      </c>
      <c r="I25" s="149">
        <f ca="1">AVERAGEIF(Daten!$C$2:$C$2170,Stärken!$A25,Daten!$I$2:$I$2170)</f>
        <v>4.412698412698413</v>
      </c>
      <c r="J25" s="157">
        <f t="array" aca="1" ref="J25" ca="1">MEDIAN(IF(Daten!$C$2:$C$2170=Stärken!$A25,Daten!$I$2:$I$2170))</f>
        <v>5</v>
      </c>
      <c r="K25" s="158">
        <f t="array" aca="1" ref="K25" ca="1">MAX(IF(Daten!$C$2:$C$2170=Stärken!$A25,Daten!$J$2:$J$2170))</f>
        <v>39</v>
      </c>
      <c r="L25" s="156">
        <f t="array" aca="1" ref="L25" ca="1">MIN(IF(Daten!$C$2:$C$2170=Stärken!$A25,Daten!$J$2:$J$2170))</f>
        <v>7</v>
      </c>
      <c r="M25" s="149">
        <f ca="1">AVERAGEIF(Daten!$C$2:$C$2170,Stärken!$A25,Daten!$J$2:$J$2170)</f>
        <v>25.539682539682541</v>
      </c>
      <c r="N25" s="157">
        <f t="array" aca="1" ref="N25" ca="1">MEDIAN(IF(Daten!$C$2:$C$2170=Stärken!$A25,Daten!$J$2:$J$2170))</f>
        <v>28</v>
      </c>
    </row>
    <row r="26" spans="1:14" ht="16.5" thickBot="1" x14ac:dyDescent="0.3">
      <c r="A26" s="176" t="s">
        <v>630</v>
      </c>
      <c r="B26" s="172">
        <f>Daten!M25</f>
        <v>51</v>
      </c>
      <c r="C26" s="193">
        <f t="array" aca="1" ref="C26" ca="1">MAX(IF(Daten!$C$2:$C$2170=Stärken!$A26,Daten!$H$2:$H$2170))</f>
        <v>6</v>
      </c>
      <c r="D26" s="189">
        <f t="array" aca="1" ref="D26" ca="1">MIN(IF(Daten!$C$2:$C$2170=Stärken!$A26,Daten!$H$2:$H$2170))</f>
        <v>2</v>
      </c>
      <c r="E26" s="190">
        <f ca="1">AVERAGEIF(Daten!$C$2:$C$2170,Stärken!$A26,Daten!$H$2:$H$2170)</f>
        <v>3.6666666666666665</v>
      </c>
      <c r="F26" s="191">
        <f t="array" aca="1" ref="F26" ca="1">MEDIAN(IF(Daten!$C$2:$C$2170=Stärken!$A26,Daten!$H$2:$H$2170))</f>
        <v>4</v>
      </c>
      <c r="G26" s="192">
        <f t="array" aca="1" ref="G26" ca="1">MAX(IF(Daten!$C$2:$C$2170=Stärken!$A26,Daten!$I$2:$I$2170))</f>
        <v>9</v>
      </c>
      <c r="H26" s="189">
        <f t="array" aca="1" ref="H26" ca="1">MIN(IF(Daten!$C$2:$C$2170=Stärken!$A26,Daten!$H$2:$H$2170))</f>
        <v>2</v>
      </c>
      <c r="I26" s="190">
        <f ca="1">AVERAGEIF(Daten!$C$2:$C$2170,Stärken!$A26,Daten!$I$2:$I$2170)</f>
        <v>4.666666666666667</v>
      </c>
      <c r="J26" s="191">
        <f t="array" aca="1" ref="J26" ca="1">MEDIAN(IF(Daten!$C$2:$C$2170=Stärken!$A26,Daten!$I$2:$I$2170))</f>
        <v>5</v>
      </c>
      <c r="K26" s="192">
        <f t="array" aca="1" ref="K26" ca="1">MAX(IF(Daten!$C$2:$C$2170=Stärken!$A26,Daten!$J$2:$J$2170))</f>
        <v>42</v>
      </c>
      <c r="L26" s="189">
        <f t="array" aca="1" ref="L26" ca="1">MIN(IF(Daten!$C$2:$C$2170=Stärken!$A26,Daten!$J$2:$J$2170))</f>
        <v>14</v>
      </c>
      <c r="M26" s="190">
        <f ca="1">AVERAGEIF(Daten!$C$2:$C$2170,Stärken!$A26,Daten!$J$2:$J$2170)</f>
        <v>26.470588235294116</v>
      </c>
      <c r="N26" s="191">
        <f t="array" aca="1" ref="N26" ca="1">MEDIAN(IF(Daten!$C$2:$C$2170=Stärken!$A26,Daten!$J$2:$J$2170))</f>
        <v>28</v>
      </c>
    </row>
    <row r="27" spans="1:14" x14ac:dyDescent="0.25">
      <c r="A27" s="174" t="s">
        <v>656</v>
      </c>
      <c r="B27" s="170">
        <f>Daten!M26</f>
        <v>100</v>
      </c>
      <c r="C27" s="151">
        <f t="array" aca="1" ref="C27" ca="1">MAX(IF(Daten!$C$2:$C$2170=Stärken!$A27,Daten!$H$2:$H$2170))</f>
        <v>11</v>
      </c>
      <c r="D27" s="152">
        <f t="array" aca="1" ref="D27" ca="1">MIN(IF(Daten!$C$2:$C$2170=Stärken!$A27,Daten!$H$2:$H$2170))</f>
        <v>5</v>
      </c>
      <c r="E27" s="148">
        <f ca="1">AVERAGEIF(Daten!$C$2:$C$2170,Stärken!$A27,Daten!$H$2:$H$2170)</f>
        <v>8.14</v>
      </c>
      <c r="F27" s="153">
        <f t="array" aca="1" ref="F27" ca="1">MEDIAN(IF(Daten!$C$2:$C$2170=Stärken!$A27,Daten!$H$2:$H$2170))</f>
        <v>8</v>
      </c>
      <c r="G27" s="154">
        <f t="array" aca="1" ref="G27" ca="1">MAX(IF(Daten!$C$2:$C$2170=Stärken!$A27,Daten!$I$2:$I$2170))</f>
        <v>19</v>
      </c>
      <c r="H27" s="152">
        <f t="array" aca="1" ref="H27" ca="1">MIN(IF(Daten!$C$2:$C$2170=Stärken!$A27,Daten!$H$2:$H$2170))</f>
        <v>5</v>
      </c>
      <c r="I27" s="148">
        <f ca="1">AVERAGEIF(Daten!$C$2:$C$2170,Stärken!$A27,Daten!$I$2:$I$2170)</f>
        <v>13.54</v>
      </c>
      <c r="J27" s="153">
        <f t="array" aca="1" ref="J27" ca="1">MEDIAN(IF(Daten!$C$2:$C$2170=Stärken!$A27,Daten!$I$2:$I$2170))</f>
        <v>14</v>
      </c>
      <c r="K27" s="154">
        <f t="array" aca="1" ref="K27" ca="1">MAX(IF(Daten!$C$2:$C$2170=Stärken!$A27,Daten!$J$2:$J$2170))</f>
        <v>77</v>
      </c>
      <c r="L27" s="152">
        <f t="array" aca="1" ref="L27" ca="1">MIN(IF(Daten!$C$2:$C$2170=Stärken!$A27,Daten!$J$2:$J$2170))</f>
        <v>38</v>
      </c>
      <c r="M27" s="148">
        <f ca="1">AVERAGEIF(Daten!$C$2:$C$2170,Stärken!$A27,Daten!$J$2:$J$2170)</f>
        <v>55.99</v>
      </c>
      <c r="N27" s="153">
        <f t="array" aca="1" ref="N27" ca="1">MEDIAN(IF(Daten!$C$2:$C$2170=Stärken!$A27,Daten!$J$2:$J$2170))</f>
        <v>57</v>
      </c>
    </row>
    <row r="28" spans="1:14" ht="16.5" thickBot="1" x14ac:dyDescent="0.3">
      <c r="A28" s="176" t="s">
        <v>831</v>
      </c>
      <c r="B28" s="172">
        <f>Daten!M27</f>
        <v>100</v>
      </c>
      <c r="C28" s="193">
        <f t="array" aca="1" ref="C28" ca="1">MAX(IF(Daten!$C$2:$C$2170=Stärken!$A28,Daten!$H$2:$H$2170))</f>
        <v>9</v>
      </c>
      <c r="D28" s="189">
        <f t="array" aca="1" ref="D28" ca="1">MIN(IF(Daten!$C$2:$C$2170=Stärken!$A28,Daten!$H$2:$H$2170))</f>
        <v>4</v>
      </c>
      <c r="E28" s="190">
        <f ca="1">AVERAGEIF(Daten!$C$2:$C$2170,Stärken!$A28,Daten!$H$2:$H$2170)</f>
        <v>5.63</v>
      </c>
      <c r="F28" s="191">
        <f t="array" aca="1" ref="F28" ca="1">MEDIAN(IF(Daten!$C$2:$C$2170=Stärken!$A28,Daten!$H$2:$H$2170))</f>
        <v>5</v>
      </c>
      <c r="G28" s="192">
        <f t="array" aca="1" ref="G28" ca="1">MAX(IF(Daten!$C$2:$C$2170=Stärken!$A28,Daten!$I$2:$I$2170))</f>
        <v>16</v>
      </c>
      <c r="H28" s="189">
        <f t="array" aca="1" ref="H28" ca="1">MIN(IF(Daten!$C$2:$C$2170=Stärken!$A28,Daten!$H$2:$H$2170))</f>
        <v>4</v>
      </c>
      <c r="I28" s="190">
        <f ca="1">AVERAGEIF(Daten!$C$2:$C$2170,Stärken!$A28,Daten!$I$2:$I$2170)</f>
        <v>8.57</v>
      </c>
      <c r="J28" s="191">
        <f t="array" aca="1" ref="J28" ca="1">MEDIAN(IF(Daten!$C$2:$C$2170=Stärken!$A28,Daten!$I$2:$I$2170))</f>
        <v>8</v>
      </c>
      <c r="K28" s="192">
        <f t="array" aca="1" ref="K28" ca="1">MAX(IF(Daten!$C$2:$C$2170=Stärken!$A28,Daten!$J$2:$J$2170))</f>
        <v>61</v>
      </c>
      <c r="L28" s="189">
        <f t="array" aca="1" ref="L28" ca="1">MIN(IF(Daten!$C$2:$C$2170=Stärken!$A28,Daten!$J$2:$J$2170))</f>
        <v>28</v>
      </c>
      <c r="M28" s="190">
        <f ca="1">AVERAGEIF(Daten!$C$2:$C$2170,Stärken!$A28,Daten!$J$2:$J$2170)</f>
        <v>39.590000000000003</v>
      </c>
      <c r="N28" s="191">
        <f t="array" aca="1" ref="N28" ca="1">MEDIAN(IF(Daten!$C$2:$C$2170=Stärken!$A28,Daten!$J$2:$J$2170))</f>
        <v>38</v>
      </c>
    </row>
    <row r="29" spans="1:14" x14ac:dyDescent="0.25">
      <c r="A29" s="174" t="s">
        <v>1732</v>
      </c>
      <c r="B29" s="170">
        <f>Daten!M28</f>
        <v>30</v>
      </c>
      <c r="C29" s="151">
        <f t="array" aca="1" ref="C29" ca="1">MAX(IF(Daten!$C$2:$C$2170=Stärken!$A29,Daten!$H$2:$H$2170))</f>
        <v>8</v>
      </c>
      <c r="D29" s="152">
        <f t="array" aca="1" ref="D29" ca="1">MIN(IF(Daten!$C$2:$C$2170=Stärken!$A29,Daten!$H$2:$H$2170))</f>
        <v>3</v>
      </c>
      <c r="E29" s="148">
        <f ca="1">AVERAGEIF(Daten!$C$2:$C$2170,Stärken!$A29,Daten!$H$2:$H$2170)</f>
        <v>5.2666666666666666</v>
      </c>
      <c r="F29" s="153">
        <f t="array" aca="1" ref="F29" ca="1">MEDIAN(IF(Daten!$C$2:$C$2170=Stärken!$A29,Daten!$H$2:$H$2170))</f>
        <v>5</v>
      </c>
      <c r="G29" s="154">
        <f t="array" aca="1" ref="G29" ca="1">MAX(IF(Daten!$C$2:$C$2170=Stärken!$A29,Daten!$I$2:$I$2170))</f>
        <v>13</v>
      </c>
      <c r="H29" s="152">
        <f t="array" aca="1" ref="H29" ca="1">MIN(IF(Daten!$C$2:$C$2170=Stärken!$A29,Daten!$H$2:$H$2170))</f>
        <v>3</v>
      </c>
      <c r="I29" s="148">
        <f ca="1">AVERAGEIF(Daten!$C$2:$C$2170,Stärken!$A29,Daten!$I$2:$I$2170)</f>
        <v>7.7666666666666666</v>
      </c>
      <c r="J29" s="153">
        <f t="array" aca="1" ref="J29" ca="1">MEDIAN(IF(Daten!$C$2:$C$2170=Stärken!$A29,Daten!$I$2:$I$2170))</f>
        <v>7</v>
      </c>
      <c r="K29" s="154">
        <f t="array" aca="1" ref="K29" ca="1">MAX(IF(Daten!$C$2:$C$2170=Stärken!$A29,Daten!$J$2:$J$2170))</f>
        <v>57</v>
      </c>
      <c r="L29" s="152">
        <f t="array" aca="1" ref="L29" ca="1">MIN(IF(Daten!$C$2:$C$2170=Stärken!$A29,Daten!$J$2:$J$2170))</f>
        <v>24</v>
      </c>
      <c r="M29" s="148">
        <f ca="1">AVERAGEIF(Daten!$C$2:$C$2170,Stärken!$A29,Daten!$J$2:$J$2170)</f>
        <v>37.299999999999997</v>
      </c>
      <c r="N29" s="153">
        <f t="array" aca="1" ref="N29" ca="1">MEDIAN(IF(Daten!$C$2:$C$2170=Stärken!$A29,Daten!$J$2:$J$2170))</f>
        <v>36</v>
      </c>
    </row>
    <row r="30" spans="1:14" ht="16.5" thickBot="1" x14ac:dyDescent="0.3">
      <c r="A30" s="176" t="s">
        <v>1759</v>
      </c>
      <c r="B30" s="172">
        <f>Daten!M29</f>
        <v>26</v>
      </c>
      <c r="C30" s="193">
        <f t="array" aca="1" ref="C30" ca="1">MAX(IF(Daten!$C$2:$C$2170=Stärken!$A30,Daten!$H$2:$H$2170))</f>
        <v>5</v>
      </c>
      <c r="D30" s="189">
        <f t="array" aca="1" ref="D30" ca="1">MIN(IF(Daten!$C$2:$C$2170=Stärken!$A30,Daten!$H$2:$H$2170))</f>
        <v>2</v>
      </c>
      <c r="E30" s="190">
        <f ca="1">AVERAGEIF(Daten!$C$2:$C$2170,Stärken!$A30,Daten!$H$2:$H$2170)</f>
        <v>3.6923076923076925</v>
      </c>
      <c r="F30" s="191">
        <f t="array" aca="1" ref="F30" ca="1">MEDIAN(IF(Daten!$C$2:$C$2170=Stärken!$A30,Daten!$H$2:$H$2170))</f>
        <v>4</v>
      </c>
      <c r="G30" s="192">
        <f t="array" aca="1" ref="G30" ca="1">MAX(IF(Daten!$C$2:$C$2170=Stärken!$A30,Daten!$I$2:$I$2170))</f>
        <v>7</v>
      </c>
      <c r="H30" s="189">
        <f t="array" aca="1" ref="H30" ca="1">MIN(IF(Daten!$C$2:$C$2170=Stärken!$A30,Daten!$H$2:$H$2170))</f>
        <v>2</v>
      </c>
      <c r="I30" s="190">
        <f ca="1">AVERAGEIF(Daten!$C$2:$C$2170,Stärken!$A30,Daten!$I$2:$I$2170)</f>
        <v>4.6538461538461542</v>
      </c>
      <c r="J30" s="191">
        <f t="array" aca="1" ref="J30" ca="1">MEDIAN(IF(Daten!$C$2:$C$2170=Stärken!$A30,Daten!$I$2:$I$2170))</f>
        <v>5</v>
      </c>
      <c r="K30" s="192">
        <f t="array" aca="1" ref="K30" ca="1">MAX(IF(Daten!$C$2:$C$2170=Stärken!$A30,Daten!$J$2:$J$2170))</f>
        <v>33</v>
      </c>
      <c r="L30" s="189">
        <f t="array" aca="1" ref="L30" ca="1">MIN(IF(Daten!$C$2:$C$2170=Stärken!$A30,Daten!$J$2:$J$2170))</f>
        <v>17</v>
      </c>
      <c r="M30" s="190">
        <f ca="1">AVERAGEIF(Daten!$C$2:$C$2170,Stärken!$A30,Daten!$J$2:$J$2170)</f>
        <v>26.73076923076923</v>
      </c>
      <c r="N30" s="191">
        <f t="array" aca="1" ref="N30" ca="1">MEDIAN(IF(Daten!$C$2:$C$2170=Stärken!$A30,Daten!$J$2:$J$2170))</f>
        <v>28</v>
      </c>
    </row>
    <row r="31" spans="1:14" x14ac:dyDescent="0.25">
      <c r="A31" s="177" t="s">
        <v>1803</v>
      </c>
      <c r="B31" s="196">
        <f>Daten!M30</f>
        <v>21</v>
      </c>
      <c r="C31" s="163">
        <f t="array" aca="1" ref="C31" ca="1">MAX(IF(Daten!$C$2:$C$2170=Stärken!$A31,Daten!$H$2:$H$2170))</f>
        <v>9</v>
      </c>
      <c r="D31" s="164">
        <f t="array" aca="1" ref="D31" ca="1">MIN(IF(Daten!$C$2:$C$2170=Stärken!$A31,Daten!$H$2:$H$2170))</f>
        <v>4</v>
      </c>
      <c r="E31" s="165">
        <f ca="1">AVERAGEIF(Daten!$C$2:$C$2170,Stärken!$A31,Daten!$H$2:$H$2170)</f>
        <v>5.4761904761904763</v>
      </c>
      <c r="F31" s="166">
        <f t="array" aca="1" ref="F31" ca="1">MEDIAN(IF(Daten!$C$2:$C$2170=Stärken!$A31,Daten!$H$2:$H$2170))</f>
        <v>5</v>
      </c>
      <c r="G31" s="167">
        <f t="array" aca="1" ref="G31" ca="1">MAX(IF(Daten!$C$2:$C$2170=Stärken!$A31,Daten!$I$2:$I$2170))</f>
        <v>15</v>
      </c>
      <c r="H31" s="164">
        <f t="array" aca="1" ref="H31" ca="1">MIN(IF(Daten!$C$2:$C$2170=Stärken!$A31,Daten!$H$2:$H$2170))</f>
        <v>4</v>
      </c>
      <c r="I31" s="165">
        <f ca="1">AVERAGEIF(Daten!$C$2:$C$2170,Stärken!$A31,Daten!$I$2:$I$2170)</f>
        <v>8.2857142857142865</v>
      </c>
      <c r="J31" s="166">
        <f t="array" aca="1" ref="J31" ca="1">MEDIAN(IF(Daten!$C$2:$C$2170=Stärken!$A31,Daten!$I$2:$I$2170))</f>
        <v>8</v>
      </c>
      <c r="K31" s="167">
        <f t="array" aca="1" ref="K31" ca="1">MAX(IF(Daten!$C$2:$C$2170=Stärken!$A31,Daten!$J$2:$J$2170))</f>
        <v>58</v>
      </c>
      <c r="L31" s="164">
        <f t="array" aca="1" ref="L31" ca="1">MIN(IF(Daten!$C$2:$C$2170=Stärken!$A31,Daten!$J$2:$J$2170))</f>
        <v>31</v>
      </c>
      <c r="M31" s="165">
        <f ca="1">AVERAGEIF(Daten!$C$2:$C$2170,Stärken!$A31,Daten!$J$2:$J$2170)</f>
        <v>38.61904761904762</v>
      </c>
      <c r="N31" s="166">
        <f t="array" aca="1" ref="N31" ca="1">MEDIAN(IF(Daten!$C$2:$C$2170=Stärken!$A31,Daten!$J$2:$J$2170))</f>
        <v>37</v>
      </c>
    </row>
    <row r="32" spans="1:14" x14ac:dyDescent="0.25">
      <c r="A32" s="175" t="s">
        <v>1804</v>
      </c>
      <c r="B32" s="171">
        <f>Daten!M31</f>
        <v>22</v>
      </c>
      <c r="C32" s="155">
        <f t="array" aca="1" ref="C32" ca="1">MAX(IF(Daten!$C$2:$C$2170=Stärken!$A32,Daten!$H$2:$H$2170))</f>
        <v>8</v>
      </c>
      <c r="D32" s="156">
        <f t="array" aca="1" ref="D32" ca="1">MIN(IF(Daten!$C$2:$C$2170=Stärken!$A32,Daten!$H$2:$H$2170))</f>
        <v>2</v>
      </c>
      <c r="E32" s="149">
        <f ca="1">AVERAGEIF(Daten!$C$2:$C$2170,Stärken!$A32,Daten!$H$2:$H$2170)</f>
        <v>4.0454545454545459</v>
      </c>
      <c r="F32" s="157">
        <f t="array" aca="1" ref="F32" ca="1">MEDIAN(IF(Daten!$C$2:$C$2170=Stärken!$A32,Daten!$H$2:$H$2170))</f>
        <v>4</v>
      </c>
      <c r="G32" s="158">
        <f t="array" aca="1" ref="G32" ca="1">MAX(IF(Daten!$C$2:$C$2170=Stärken!$A32,Daten!$I$2:$I$2170))</f>
        <v>13</v>
      </c>
      <c r="H32" s="156">
        <f t="array" aca="1" ref="H32" ca="1">MIN(IF(Daten!$C$2:$C$2170=Stärken!$A32,Daten!$H$2:$H$2170))</f>
        <v>2</v>
      </c>
      <c r="I32" s="149">
        <f ca="1">AVERAGEIF(Daten!$C$2:$C$2170,Stärken!$A32,Daten!$I$2:$I$2170)</f>
        <v>5.3636363636363633</v>
      </c>
      <c r="J32" s="157">
        <f t="array" aca="1" ref="J32" ca="1">MEDIAN(IF(Daten!$C$2:$C$2170=Stärken!$A32,Daten!$I$2:$I$2170))</f>
        <v>5</v>
      </c>
      <c r="K32" s="158">
        <f t="array" aca="1" ref="K32" ca="1">MAX(IF(Daten!$C$2:$C$2170=Stärken!$A32,Daten!$J$2:$J$2170))</f>
        <v>55</v>
      </c>
      <c r="L32" s="156">
        <f t="array" aca="1" ref="L32" ca="1">MIN(IF(Daten!$C$2:$C$2170=Stärken!$A32,Daten!$J$2:$J$2170))</f>
        <v>14</v>
      </c>
      <c r="M32" s="149">
        <f ca="1">AVERAGEIF(Daten!$C$2:$C$2170,Stärken!$A32,Daten!$J$2:$J$2170)</f>
        <v>28.90909090909091</v>
      </c>
      <c r="N32" s="157">
        <f t="array" aca="1" ref="N32" ca="1">MEDIAN(IF(Daten!$C$2:$C$2170=Stärken!$A32,Daten!$J$2:$J$2170))</f>
        <v>29</v>
      </c>
    </row>
    <row r="33" spans="1:14" x14ac:dyDescent="0.25">
      <c r="A33" s="175" t="s">
        <v>1631</v>
      </c>
      <c r="B33" s="171">
        <f>Daten!M32</f>
        <v>95</v>
      </c>
      <c r="C33" s="155">
        <f t="array" aca="1" ref="C33" ca="1">MAX(IF(Daten!$C$2:$C$2170=Stärken!$A33,Daten!$H$2:$H$2170))</f>
        <v>10</v>
      </c>
      <c r="D33" s="156">
        <f t="array" aca="1" ref="D33" ca="1">MIN(IF(Daten!$C$2:$C$2170=Stärken!$A33,Daten!$H$2:$H$2170))</f>
        <v>3</v>
      </c>
      <c r="E33" s="149">
        <f ca="1">AVERAGEIF(Daten!$C$2:$C$2170,Stärken!$A33,Daten!$H$2:$H$2170)</f>
        <v>6.1052631578947372</v>
      </c>
      <c r="F33" s="157">
        <f t="array" aca="1" ref="F33" ca="1">MEDIAN(IF(Daten!$C$2:$C$2170=Stärken!$A33,Daten!$H$2:$H$2170))</f>
        <v>6</v>
      </c>
      <c r="G33" s="158">
        <f t="array" aca="1" ref="G33" ca="1">MAX(IF(Daten!$C$2:$C$2170=Stärken!$A33,Daten!$I$2:$I$2170))</f>
        <v>17</v>
      </c>
      <c r="H33" s="156">
        <f t="array" aca="1" ref="H33" ca="1">MIN(IF(Daten!$C$2:$C$2170=Stärken!$A33,Daten!$H$2:$H$2170))</f>
        <v>3</v>
      </c>
      <c r="I33" s="149">
        <f ca="1">AVERAGEIF(Daten!$C$2:$C$2170,Stärken!$A33,Daten!$I$2:$I$2170)</f>
        <v>9.5157894736842099</v>
      </c>
      <c r="J33" s="157">
        <f t="array" aca="1" ref="J33" ca="1">MEDIAN(IF(Daten!$C$2:$C$2170=Stärken!$A33,Daten!$I$2:$I$2170))</f>
        <v>9</v>
      </c>
      <c r="K33" s="158">
        <f t="array" aca="1" ref="K33" ca="1">MAX(IF(Daten!$C$2:$C$2170=Stärken!$A33,Daten!$J$2:$J$2170))</f>
        <v>70</v>
      </c>
      <c r="L33" s="156">
        <f t="array" aca="1" ref="L33" ca="1">MIN(IF(Daten!$C$2:$C$2170=Stärken!$A33,Daten!$J$2:$J$2170))</f>
        <v>20</v>
      </c>
      <c r="M33" s="149">
        <f ca="1">AVERAGEIF(Daten!$C$2:$C$2170,Stärken!$A33,Daten!$J$2:$J$2170)</f>
        <v>42.757894736842104</v>
      </c>
      <c r="N33" s="157">
        <f t="array" aca="1" ref="N33" ca="1">MEDIAN(IF(Daten!$C$2:$C$2170=Stärken!$A33,Daten!$J$2:$J$2170))</f>
        <v>42</v>
      </c>
    </row>
    <row r="34" spans="1:14" x14ac:dyDescent="0.25">
      <c r="A34" s="175" t="s">
        <v>1882</v>
      </c>
      <c r="B34" s="171">
        <f>Daten!M33</f>
        <v>77</v>
      </c>
      <c r="C34" s="155">
        <f t="array" aca="1" ref="C34" ca="1">MAX(IF(Daten!$C$2:$C$2170=Stärken!$A34,Daten!$H$2:$H$2170))</f>
        <v>9</v>
      </c>
      <c r="D34" s="156">
        <f t="array" aca="1" ref="D34" ca="1">MIN(IF(Daten!$C$2:$C$2170=Stärken!$A34,Daten!$H$2:$H$2170))</f>
        <v>3</v>
      </c>
      <c r="E34" s="149">
        <f ca="1">AVERAGEIF(Daten!$C$2:$C$2170,Stärken!$A34,Daten!$H$2:$H$2170)</f>
        <v>6.4805194805194803</v>
      </c>
      <c r="F34" s="157">
        <f t="array" aca="1" ref="F34" ca="1">MEDIAN(IF(Daten!$C$2:$C$2170=Stärken!$A34,Daten!$H$2:$H$2170))</f>
        <v>7</v>
      </c>
      <c r="G34" s="158">
        <f t="array" aca="1" ref="G34" ca="1">MAX(IF(Daten!$C$2:$C$2170=Stärken!$A34,Daten!$I$2:$I$2170))</f>
        <v>16</v>
      </c>
      <c r="H34" s="156">
        <f t="array" aca="1" ref="H34" ca="1">MIN(IF(Daten!$C$2:$C$2170=Stärken!$A34,Daten!$H$2:$H$2170))</f>
        <v>3</v>
      </c>
      <c r="I34" s="149">
        <f ca="1">AVERAGEIF(Daten!$C$2:$C$2170,Stärken!$A34,Daten!$I$2:$I$2170)</f>
        <v>10.142857142857142</v>
      </c>
      <c r="J34" s="157">
        <f t="array" aca="1" ref="J34" ca="1">MEDIAN(IF(Daten!$C$2:$C$2170=Stärken!$A34,Daten!$I$2:$I$2170))</f>
        <v>11</v>
      </c>
      <c r="K34" s="158">
        <f t="array" aca="1" ref="K34" ca="1">MAX(IF(Daten!$C$2:$C$2170=Stärken!$A34,Daten!$J$2:$J$2170))</f>
        <v>60</v>
      </c>
      <c r="L34" s="156">
        <f t="array" aca="1" ref="L34" ca="1">MIN(IF(Daten!$C$2:$C$2170=Stärken!$A34,Daten!$J$2:$J$2170))</f>
        <v>20</v>
      </c>
      <c r="M34" s="149">
        <f ca="1">AVERAGEIF(Daten!$C$2:$C$2170,Stärken!$A34,Daten!$J$2:$J$2170)</f>
        <v>44.948051948051948</v>
      </c>
      <c r="N34" s="157">
        <f t="array" aca="1" ref="N34" ca="1">MEDIAN(IF(Daten!$C$2:$C$2170=Stärken!$A34,Daten!$J$2:$J$2170))</f>
        <v>46</v>
      </c>
    </row>
    <row r="35" spans="1:14" x14ac:dyDescent="0.25">
      <c r="A35" s="175" t="s">
        <v>1928</v>
      </c>
      <c r="B35" s="171">
        <f>Daten!M34</f>
        <v>45</v>
      </c>
      <c r="C35" s="155">
        <f t="array" aca="1" ref="C35" ca="1">MAX(IF(Daten!$C$2:$C$2170=Stärken!$A35,Daten!$H$2:$H$2170))</f>
        <v>10</v>
      </c>
      <c r="D35" s="156">
        <f t="array" aca="1" ref="D35" ca="1">MIN(IF(Daten!$C$2:$C$2170=Stärken!$A35,Daten!$H$2:$H$2170))</f>
        <v>4</v>
      </c>
      <c r="E35" s="149">
        <f ca="1">AVERAGEIF(Daten!$C$2:$C$2170,Stärken!$A35,Daten!$H$2:$H$2170)</f>
        <v>5.9777777777777779</v>
      </c>
      <c r="F35" s="157">
        <f t="array" aca="1" ref="F35" ca="1">MEDIAN(IF(Daten!$C$2:$C$2170=Stärken!$A35,Daten!$H$2:$H$2170))</f>
        <v>6</v>
      </c>
      <c r="G35" s="158">
        <f t="array" aca="1" ref="G35" ca="1">MAX(IF(Daten!$C$2:$C$2170=Stärken!$A35,Daten!$I$2:$I$2170))</f>
        <v>17</v>
      </c>
      <c r="H35" s="156">
        <f t="array" aca="1" ref="H35" ca="1">MIN(IF(Daten!$C$2:$C$2170=Stärken!$A35,Daten!$H$2:$H$2170))</f>
        <v>4</v>
      </c>
      <c r="I35" s="149">
        <f ca="1">AVERAGEIF(Daten!$C$2:$C$2170,Stärken!$A35,Daten!$I$2:$I$2170)</f>
        <v>9.2222222222222214</v>
      </c>
      <c r="J35" s="157">
        <f t="array" aca="1" ref="J35" ca="1">MEDIAN(IF(Daten!$C$2:$C$2170=Stärken!$A35,Daten!$I$2:$I$2170))</f>
        <v>9</v>
      </c>
      <c r="K35" s="158">
        <f t="array" aca="1" ref="K35" ca="1">MAX(IF(Daten!$C$2:$C$2170=Stärken!$A35,Daten!$J$2:$J$2170))</f>
        <v>71</v>
      </c>
      <c r="L35" s="156">
        <f t="array" aca="1" ref="L35" ca="1">MIN(IF(Daten!$C$2:$C$2170=Stärken!$A35,Daten!$J$2:$J$2170))</f>
        <v>29</v>
      </c>
      <c r="M35" s="149">
        <f ca="1">AVERAGEIF(Daten!$C$2:$C$2170,Stärken!$A35,Daten!$J$2:$J$2170)</f>
        <v>41.977777777777774</v>
      </c>
      <c r="N35" s="157">
        <f t="array" aca="1" ref="N35" ca="1">MEDIAN(IF(Daten!$C$2:$C$2170=Stärken!$A35,Daten!$J$2:$J$2170))</f>
        <v>41</v>
      </c>
    </row>
    <row r="36" spans="1:14" x14ac:dyDescent="0.25">
      <c r="A36" s="175" t="s">
        <v>4300</v>
      </c>
      <c r="B36" s="171">
        <f>Daten!M35</f>
        <v>100</v>
      </c>
      <c r="C36" s="155">
        <f t="array" aca="1" ref="C36" ca="1">MAX(IF(Daten!$C$2:$C$2170=Stärken!$A36,Daten!$H$2:$H$2170))</f>
        <v>9</v>
      </c>
      <c r="D36" s="156">
        <f t="array" aca="1" ref="D36" ca="1">MIN(IF(Daten!$C$2:$C$2170=Stärken!$A36,Daten!$H$2:$H$2170))</f>
        <v>2</v>
      </c>
      <c r="E36" s="149">
        <f ca="1">AVERAGEIF(Daten!$C$2:$C$2170,Stärken!$A36,Daten!$H$2:$H$2170)</f>
        <v>6.27</v>
      </c>
      <c r="F36" s="157">
        <f t="array" aca="1" ref="F36" ca="1">MEDIAN(IF(Daten!$C$2:$C$2170=Stärken!$A36,Daten!$H$2:$H$2170))</f>
        <v>6.5</v>
      </c>
      <c r="G36" s="158">
        <f t="array" aca="1" ref="G36" ca="1">MAX(IF(Daten!$C$2:$C$2170=Stärken!$A36,Daten!$I$2:$I$2170))</f>
        <v>16</v>
      </c>
      <c r="H36" s="156">
        <f t="array" aca="1" ref="H36" ca="1">MIN(IF(Daten!$C$2:$C$2170=Stärken!$A36,Daten!$H$2:$H$2170))</f>
        <v>2</v>
      </c>
      <c r="I36" s="149">
        <f ca="1">AVERAGEIF(Daten!$C$2:$C$2170,Stärken!$A36,Daten!$I$2:$I$2170)</f>
        <v>9.8000000000000007</v>
      </c>
      <c r="J36" s="157">
        <f t="array" aca="1" ref="J36" ca="1">MEDIAN(IF(Daten!$C$2:$C$2170=Stärken!$A36,Daten!$I$2:$I$2170))</f>
        <v>10</v>
      </c>
      <c r="K36" s="158">
        <f t="array" aca="1" ref="K36" ca="1">MAX(IF(Daten!$C$2:$C$2170=Stärken!$A36,Daten!$J$2:$J$2170))</f>
        <v>61</v>
      </c>
      <c r="L36" s="156">
        <f t="array" aca="1" ref="L36" ca="1">MIN(IF(Daten!$C$2:$C$2170=Stärken!$A36,Daten!$J$2:$J$2170))</f>
        <v>15</v>
      </c>
      <c r="M36" s="149">
        <f ca="1">AVERAGEIF(Daten!$C$2:$C$2170,Stärken!$A36,Daten!$J$2:$J$2170)</f>
        <v>43.75</v>
      </c>
      <c r="N36" s="157">
        <f t="array" aca="1" ref="N36" ca="1">MEDIAN(IF(Daten!$C$2:$C$2170=Stärken!$A36,Daten!$J$2:$J$2170))</f>
        <v>44</v>
      </c>
    </row>
    <row r="37" spans="1:14" x14ac:dyDescent="0.25">
      <c r="A37" s="175" t="s">
        <v>2048</v>
      </c>
      <c r="B37" s="171">
        <f>Daten!M36</f>
        <v>68</v>
      </c>
      <c r="C37" s="155">
        <f t="array" aca="1" ref="C37" ca="1">MAX(IF(Daten!$C$2:$C$2170=Stärken!$A37,Daten!$H$2:$H$2170))</f>
        <v>8</v>
      </c>
      <c r="D37" s="156">
        <f t="array" aca="1" ref="D37" ca="1">MIN(IF(Daten!$C$2:$C$2170=Stärken!$A37,Daten!$H$2:$H$2170))</f>
        <v>3</v>
      </c>
      <c r="E37" s="149">
        <f ca="1">AVERAGEIF(Daten!$C$2:$C$2170,Stärken!$A37,Daten!$H$2:$H$2170)</f>
        <v>4.7794117647058822</v>
      </c>
      <c r="F37" s="157">
        <f t="array" aca="1" ref="F37" ca="1">MEDIAN(IF(Daten!$C$2:$C$2170=Stärken!$A37,Daten!$H$2:$H$2170))</f>
        <v>5</v>
      </c>
      <c r="G37" s="158">
        <f t="array" aca="1" ref="G37" ca="1">MAX(IF(Daten!$C$2:$C$2170=Stärken!$A37,Daten!$I$2:$I$2170))</f>
        <v>12</v>
      </c>
      <c r="H37" s="156">
        <f t="array" aca="1" ref="H37" ca="1">MIN(IF(Daten!$C$2:$C$2170=Stärken!$A37,Daten!$H$2:$H$2170))</f>
        <v>3</v>
      </c>
      <c r="I37" s="149">
        <f ca="1">AVERAGEIF(Daten!$C$2:$C$2170,Stärken!$A37,Daten!$I$2:$I$2170)</f>
        <v>6.8382352941176467</v>
      </c>
      <c r="J37" s="157">
        <f t="array" aca="1" ref="J37" ca="1">MEDIAN(IF(Daten!$C$2:$C$2170=Stärken!$A37,Daten!$I$2:$I$2170))</f>
        <v>7</v>
      </c>
      <c r="K37" s="158">
        <f t="array" aca="1" ref="K37" ca="1">MAX(IF(Daten!$C$2:$C$2170=Stärken!$A37,Daten!$J$2:$J$2170))</f>
        <v>53</v>
      </c>
      <c r="L37" s="156">
        <f t="array" aca="1" ref="L37" ca="1">MIN(IF(Daten!$C$2:$C$2170=Stärken!$A37,Daten!$J$2:$J$2170))</f>
        <v>20</v>
      </c>
      <c r="M37" s="149">
        <f ca="1">AVERAGEIF(Daten!$C$2:$C$2170,Stärken!$A37,Daten!$J$2:$J$2170)</f>
        <v>34.161764705882355</v>
      </c>
      <c r="N37" s="157">
        <f t="array" aca="1" ref="N37" ca="1">MEDIAN(IF(Daten!$C$2:$C$2170=Stärken!$A37,Daten!$J$2:$J$2170))</f>
        <v>33</v>
      </c>
    </row>
    <row r="38" spans="1:14" x14ac:dyDescent="0.25">
      <c r="A38" s="175" t="s">
        <v>2102</v>
      </c>
      <c r="B38" s="171">
        <f>Daten!M37</f>
        <v>53</v>
      </c>
      <c r="C38" s="155">
        <f t="array" aca="1" ref="C38" ca="1">MAX(IF(Daten!$C$2:$C$2170=Stärken!$A38,Daten!$H$2:$H$2170))</f>
        <v>10</v>
      </c>
      <c r="D38" s="156">
        <f t="array" aca="1" ref="D38" ca="1">MIN(IF(Daten!$C$2:$C$2170=Stärken!$A38,Daten!$H$2:$H$2170))</f>
        <v>2</v>
      </c>
      <c r="E38" s="149">
        <f ca="1">AVERAGEIF(Daten!$C$2:$C$2170,Stärken!$A38,Daten!$H$2:$H$2170)</f>
        <v>6.3773584905660377</v>
      </c>
      <c r="F38" s="157">
        <f t="array" aca="1" ref="F38" ca="1">MEDIAN(IF(Daten!$C$2:$C$2170=Stärken!$A38,Daten!$H$2:$H$2170))</f>
        <v>7</v>
      </c>
      <c r="G38" s="158">
        <f t="array" aca="1" ref="G38" ca="1">MAX(IF(Daten!$C$2:$C$2170=Stärken!$A38,Daten!$I$2:$I$2170))</f>
        <v>17</v>
      </c>
      <c r="H38" s="156">
        <f t="array" aca="1" ref="H38" ca="1">MIN(IF(Daten!$C$2:$C$2170=Stärken!$A38,Daten!$H$2:$H$2170))</f>
        <v>2</v>
      </c>
      <c r="I38" s="149">
        <f ca="1">AVERAGEIF(Daten!$C$2:$C$2170,Stärken!$A38,Daten!$I$2:$I$2170)</f>
        <v>10.20754716981132</v>
      </c>
      <c r="J38" s="157">
        <f t="array" aca="1" ref="J38" ca="1">MEDIAN(IF(Daten!$C$2:$C$2170=Stärken!$A38,Daten!$I$2:$I$2170))</f>
        <v>10</v>
      </c>
      <c r="K38" s="158">
        <f t="array" aca="1" ref="K38" ca="1">MAX(IF(Daten!$C$2:$C$2170=Stärken!$A38,Daten!$J$2:$J$2170))</f>
        <v>70</v>
      </c>
      <c r="L38" s="156">
        <f t="array" aca="1" ref="L38" ca="1">MIN(IF(Daten!$C$2:$C$2170=Stärken!$A38,Daten!$J$2:$J$2170))</f>
        <v>14</v>
      </c>
      <c r="M38" s="149">
        <f ca="1">AVERAGEIF(Daten!$C$2:$C$2170,Stärken!$A38,Daten!$J$2:$J$2170)</f>
        <v>44.811320754716981</v>
      </c>
      <c r="N38" s="157">
        <f t="array" aca="1" ref="N38" ca="1">MEDIAN(IF(Daten!$C$2:$C$2170=Stärken!$A38,Daten!$J$2:$J$2170))</f>
        <v>45</v>
      </c>
    </row>
    <row r="39" spans="1:14" ht="16.5" thickBot="1" x14ac:dyDescent="0.3">
      <c r="A39" s="175" t="s">
        <v>1979</v>
      </c>
      <c r="B39" s="172">
        <f>Daten!M38</f>
        <v>50</v>
      </c>
      <c r="C39" s="193">
        <f t="array" aca="1" ref="C39" ca="1">MAX(IF(Daten!$C$2:$C$2170=Stärken!$A39,Daten!$H$2:$H$2170))</f>
        <v>9</v>
      </c>
      <c r="D39" s="189">
        <f t="array" aca="1" ref="D39" ca="1">MIN(IF(Daten!$C$2:$C$2170=Stärken!$A39,Daten!$H$2:$H$2170))</f>
        <v>3</v>
      </c>
      <c r="E39" s="190">
        <f ca="1">AVERAGEIF(Daten!$C$2:$C$2170,Stärken!$A39,Daten!$H$2:$H$2170)</f>
        <v>4.96</v>
      </c>
      <c r="F39" s="191">
        <f t="array" aca="1" ref="F39" ca="1">MEDIAN(IF(Daten!$C$2:$C$2170=Stärken!$A39,Daten!$H$2:$H$2170))</f>
        <v>5</v>
      </c>
      <c r="G39" s="192">
        <f t="array" aca="1" ref="G39" ca="1">MAX(IF(Daten!$C$2:$C$2170=Stärken!$A39,Daten!$I$2:$I$2170))</f>
        <v>16</v>
      </c>
      <c r="H39" s="189">
        <f t="array" aca="1" ref="H39" ca="1">MIN(IF(Daten!$C$2:$C$2170=Stärken!$A39,Daten!$H$2:$H$2170))</f>
        <v>3</v>
      </c>
      <c r="I39" s="190">
        <f ca="1">AVERAGEIF(Daten!$C$2:$C$2170,Stärken!$A39,Daten!$I$2:$I$2170)</f>
        <v>7.48</v>
      </c>
      <c r="J39" s="191">
        <f t="array" aca="1" ref="J39" ca="1">MEDIAN(IF(Daten!$C$2:$C$2170=Stärken!$A39,Daten!$I$2:$I$2170))</f>
        <v>7</v>
      </c>
      <c r="K39" s="192">
        <f t="array" aca="1" ref="K39" ca="1">MAX(IF(Daten!$C$2:$C$2170=Stärken!$A39,Daten!$J$2:$J$2170))</f>
        <v>63</v>
      </c>
      <c r="L39" s="189">
        <f t="array" aca="1" ref="L39" ca="1">MIN(IF(Daten!$C$2:$C$2170=Stärken!$A39,Daten!$J$2:$J$2170))</f>
        <v>20</v>
      </c>
      <c r="M39" s="190">
        <f ca="1">AVERAGEIF(Daten!$C$2:$C$2170,Stärken!$A39,Daten!$J$2:$J$2170)</f>
        <v>36.06</v>
      </c>
      <c r="N39" s="191">
        <f t="array" aca="1" ref="N39" ca="1">MEDIAN(IF(Daten!$C$2:$C$2170=Stärken!$A39,Daten!$J$2:$J$2170))</f>
        <v>33</v>
      </c>
    </row>
    <row r="40" spans="1:14" ht="16.5" thickBot="1" x14ac:dyDescent="0.3">
      <c r="A40" s="169" t="str">
        <f>CONCATENATE("GESAMT (",COUNTIF(A2:A38,"*"),")")</f>
        <v>GESAMT (36)</v>
      </c>
      <c r="B40" s="183">
        <f>SUM(B3:B39)</f>
        <v>2169</v>
      </c>
      <c r="C40" s="184">
        <f ca="1">AVERAGE(C3:C39)</f>
        <v>7.2972972972972974</v>
      </c>
      <c r="D40" s="185">
        <f t="shared" ref="D40:N40" ca="1" si="0">AVERAGE(D3:D39)</f>
        <v>2.5675675675675675</v>
      </c>
      <c r="E40" s="186">
        <f t="shared" ca="1" si="0"/>
        <v>4.8407971223587198</v>
      </c>
      <c r="F40" s="187">
        <f t="shared" ca="1" si="0"/>
        <v>4.8513513513513518</v>
      </c>
      <c r="G40" s="184">
        <f t="shared" ca="1" si="0"/>
        <v>11.783783783783784</v>
      </c>
      <c r="H40" s="185">
        <f t="shared" ca="1" si="0"/>
        <v>2.5675675675675675</v>
      </c>
      <c r="I40" s="186">
        <f t="shared" ca="1" si="0"/>
        <v>7.1088545458326129</v>
      </c>
      <c r="J40" s="187">
        <f t="shared" ca="1" si="0"/>
        <v>7.0405405405405403</v>
      </c>
      <c r="K40" s="188">
        <f ca="1">AVERAGE(K3:K39)</f>
        <v>51.243243243243242</v>
      </c>
      <c r="L40" s="185">
        <f t="shared" ca="1" si="0"/>
        <v>18.189189189189189</v>
      </c>
      <c r="M40" s="186">
        <f t="shared" ca="1" si="0"/>
        <v>34.348846440390041</v>
      </c>
      <c r="N40" s="187">
        <f t="shared" ca="1" si="0"/>
        <v>34.364864864864863</v>
      </c>
    </row>
    <row r="41" spans="1:14" ht="16.5" thickBot="1" x14ac:dyDescent="0.3">
      <c r="C41" s="144">
        <f ca="1">MEDIAN(C3:C39)</f>
        <v>8</v>
      </c>
      <c r="D41" s="145">
        <f t="shared" ref="D41:N41" ca="1" si="1">MEDIAN(D3:D39)</f>
        <v>2</v>
      </c>
      <c r="E41" s="146">
        <f t="shared" ca="1" si="1"/>
        <v>4.7794117647058822</v>
      </c>
      <c r="F41" s="147">
        <f t="shared" ca="1" si="1"/>
        <v>5</v>
      </c>
      <c r="G41" s="144">
        <f t="shared" ca="1" si="1"/>
        <v>13</v>
      </c>
      <c r="H41" s="145">
        <f t="shared" ca="1" si="1"/>
        <v>2</v>
      </c>
      <c r="I41" s="146">
        <f t="shared" ca="1" si="1"/>
        <v>6.8382352941176467</v>
      </c>
      <c r="J41" s="147">
        <f t="shared" ca="1" si="1"/>
        <v>7</v>
      </c>
      <c r="K41" s="168">
        <f ca="1">MEDIAN(K3:K39)</f>
        <v>55</v>
      </c>
      <c r="L41" s="145">
        <f t="shared" ca="1" si="1"/>
        <v>17</v>
      </c>
      <c r="M41" s="146">
        <f t="shared" ca="1" si="1"/>
        <v>34.161764705882355</v>
      </c>
      <c r="N41" s="147">
        <f t="shared" ca="1" si="1"/>
        <v>33</v>
      </c>
    </row>
  </sheetData>
  <mergeCells count="3">
    <mergeCell ref="C1:F1"/>
    <mergeCell ref="G1:J1"/>
    <mergeCell ref="K1:N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Daten</vt:lpstr>
      <vt:lpstr>Zusammenführung</vt:lpstr>
      <vt:lpstr>Vergleich</vt:lpstr>
      <vt:lpstr>Verteilung (MW)</vt:lpstr>
      <vt:lpstr>Stärken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2020-10-26T21:04:14Z</dcterms:modified>
</cp:coreProperties>
</file>